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50" windowWidth="20490" windowHeight="9075" activeTab="0"/>
  </bookViews>
  <sheets>
    <sheet name="1014060 бюджет" sheetId="1" r:id="rId1"/>
  </sheets>
  <definedNames>
    <definedName name="_xlnm.Print_Titles" localSheetId="0">'1014060 бюджет'!$63:$64</definedName>
  </definedNames>
  <calcPr fullCalcOnLoad="1"/>
</workbook>
</file>

<file path=xl/sharedStrings.xml><?xml version="1.0" encoding="utf-8"?>
<sst xmlns="http://schemas.openxmlformats.org/spreadsheetml/2006/main" count="422" uniqueCount="190">
  <si>
    <t>Напрями використання бюджетних коштів:</t>
  </si>
  <si>
    <t>метраж об'єктів, що планується відремонтувати</t>
  </si>
  <si>
    <t>кв.м</t>
  </si>
  <si>
    <t xml:space="preserve">технічний паспорт </t>
  </si>
  <si>
    <t>середня вартість капітального ремонту 1 м кв об'єкту</t>
  </si>
  <si>
    <t>рівень підготовки  проектно-кошторисної документації на ремонт</t>
  </si>
  <si>
    <t>акт виконаних робіт</t>
  </si>
  <si>
    <t>ЗАТВЕРДЖЕНО</t>
  </si>
  <si>
    <t>Наказ / розпорядчий документ</t>
  </si>
  <si>
    <t>(найменування відповідального виконавця)</t>
  </si>
  <si>
    <t>(найменування бюджетної програми)</t>
  </si>
  <si>
    <t>N з/п</t>
  </si>
  <si>
    <t>Джерело інформації</t>
  </si>
  <si>
    <t>Одиниця виміру</t>
  </si>
  <si>
    <t>ПОГОДЖЕНО:</t>
  </si>
  <si>
    <t>2.</t>
  </si>
  <si>
    <t>(підпис)</t>
  </si>
  <si>
    <t>(ініціали і прізвище)</t>
  </si>
  <si>
    <t>(найменування головного розпорядника коштів місцевого бюджету)</t>
  </si>
  <si>
    <t>ПАСПОРТ</t>
  </si>
  <si>
    <t/>
  </si>
  <si>
    <t>Затрат</t>
  </si>
  <si>
    <t>од.</t>
  </si>
  <si>
    <t>штатний розпис</t>
  </si>
  <si>
    <t>середнє число окладів (ставок) керівних працівників</t>
  </si>
  <si>
    <t>середнє число окладів (ставок) робітників</t>
  </si>
  <si>
    <t>середнє число окладів (ставок) - усього</t>
  </si>
  <si>
    <t>середнє число окладів (ставок) спеціалістів</t>
  </si>
  <si>
    <t>Продукту</t>
  </si>
  <si>
    <t>Ефективності</t>
  </si>
  <si>
    <t>грн.</t>
  </si>
  <si>
    <t>Якості</t>
  </si>
  <si>
    <t>відс.</t>
  </si>
  <si>
    <t>1000000</t>
  </si>
  <si>
    <t>Відділ культури військово-цивільної адміністрації міста Торецьк Донецької області</t>
  </si>
  <si>
    <t>1010000</t>
  </si>
  <si>
    <t>Фінансове управління військово-цивільної адміністрації міста Торецьк Донецької області</t>
  </si>
  <si>
    <t>Т.В. Чернишова</t>
  </si>
  <si>
    <t>мережа</t>
  </si>
  <si>
    <t>Начальник відділу культури</t>
  </si>
  <si>
    <t>Міська програма «Культура Торецька на 2017-2021 роки»</t>
  </si>
  <si>
    <t>об'єм затрат на зміцнення матеріально-технічної бази</t>
  </si>
  <si>
    <t>кількість одиниць придбаного обладнання</t>
  </si>
  <si>
    <t>середні видатки на придбання одиниці обладнання</t>
  </si>
  <si>
    <t>введення в експлуатацію обладнання</t>
  </si>
  <si>
    <t>акт введення в експлуатацію</t>
  </si>
  <si>
    <t>Заступник начальника - начальник бюджетного відділу фінансового управління</t>
  </si>
  <si>
    <t>Н.В. Зєнкіна</t>
  </si>
  <si>
    <t>гривень.</t>
  </si>
  <si>
    <t xml:space="preserve">Завдання </t>
  </si>
  <si>
    <t>(грн)</t>
  </si>
  <si>
    <t>Напрями використання бюджетних коштів</t>
  </si>
  <si>
    <t>Усього</t>
  </si>
  <si>
    <t>Загальний фонд</t>
  </si>
  <si>
    <t>Спеціальний фонд</t>
  </si>
  <si>
    <t>Показник</t>
  </si>
  <si>
    <t xml:space="preserve">5. Підстави для виконання бюджетної програми </t>
  </si>
  <si>
    <t>осіб</t>
  </si>
  <si>
    <t>середні витрати на одного відвідувача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</si>
  <si>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</si>
  <si>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</si>
  <si>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</si>
  <si>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кількість установ - усього</t>
  </si>
  <si>
    <t xml:space="preserve"> будинків культури</t>
  </si>
  <si>
    <t xml:space="preserve"> інших закладів клубного типу</t>
  </si>
  <si>
    <t>кількість гуртків</t>
  </si>
  <si>
    <t xml:space="preserve"> зведення звітів по мережі, штатах, і контингентах установ; звіт про діяльність клубних закладів форма 7-НК</t>
  </si>
  <si>
    <t>видатки загального фонду на забезпечення діяльності палаців, будинків культури, клубів та інших закладів клубного типу</t>
  </si>
  <si>
    <t>безкоштовно</t>
  </si>
  <si>
    <t>плановий обсяг доходів</t>
  </si>
  <si>
    <t>кошторис, розрахунок до кошторису</t>
  </si>
  <si>
    <t>у тому числі доходи від реалізації квитків</t>
  </si>
  <si>
    <t>кількість реалізованих квитків</t>
  </si>
  <si>
    <t>шт.</t>
  </si>
  <si>
    <t>розрахунок (зведення звітів по мережі, штатах, і контингентах установ; звіт про діяльність клубних закладів форма 7-НК)</t>
  </si>
  <si>
    <t>середні витрати на проведення одного заходу</t>
  </si>
  <si>
    <t>(КФКВК)</t>
  </si>
  <si>
    <t>1.</t>
  </si>
  <si>
    <t>3.</t>
  </si>
  <si>
    <t>палаців</t>
  </si>
  <si>
    <t>ЗАТВЕРДЖЕНО
Наказ Міністерства
фінансів України
26.08.2014  № 836 (у редакції наказу Міністерства фінансів України                                                               від 29 грудня 2018 року № 1209)</t>
  </si>
  <si>
    <t xml:space="preserve">          (код)</t>
  </si>
  <si>
    <t xml:space="preserve">6. </t>
  </si>
  <si>
    <t>Цілі державної політики, на досягнення яких спрямована реалізація бюджетної програми</t>
  </si>
  <si>
    <t>Цілі державноїх політики</t>
  </si>
  <si>
    <t>7. Мета бюджетної програми</t>
  </si>
  <si>
    <t>8. Завдання бюджетної програми:</t>
  </si>
  <si>
    <t>9. Напрями використання бюджетних коштів: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</si>
  <si>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</si>
  <si>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програми:</t>
  </si>
  <si>
    <t>Дата погодження</t>
  </si>
  <si>
    <t>М.П.</t>
  </si>
  <si>
    <t>Найменування місцевої / регіональної програми</t>
  </si>
  <si>
    <t>Зміцнення матеріально-технічної бази</t>
  </si>
  <si>
    <t>Задоволення культурних потреб громадян у розвитку народної традиційної культури, підтримки художньої творчості, іншої самодіяльної творчої ініціативи, організації дозвілля тощо.</t>
  </si>
  <si>
    <t>палаців культури</t>
  </si>
  <si>
    <t xml:space="preserve">розпорядження керівника військово-цивільної адміністрації «Про міський бюджет на 2019 рік» від 17.12.2018 № 1221р зі змінами </t>
  </si>
  <si>
    <t>розрахунок (розпорядження керівника військово-цивільної адміністрації «Про міський бюджет на 2019 рік» від 17.12.2018 № 1221р зі змінами; технічний паспорт)</t>
  </si>
  <si>
    <t>5. Капітальний ремонт приміщень ПК "Україна" для створення молодіжного центру</t>
  </si>
  <si>
    <t>обсяг видатків на проведення капітального ремонту приміщень ПК "Україна" для створення молодіжного центру</t>
  </si>
  <si>
    <t>із них:</t>
  </si>
  <si>
    <t>хлопців</t>
  </si>
  <si>
    <t>дівчат</t>
  </si>
  <si>
    <t>жінок</t>
  </si>
  <si>
    <t>чоловіків</t>
  </si>
  <si>
    <t>кількість відвідувачів гуртків - усього</t>
  </si>
  <si>
    <t xml:space="preserve"> зведення звіт про діяльність клубних закладів форма 7-НК</t>
  </si>
  <si>
    <t>кількість відвідувачів заходів - усього</t>
  </si>
  <si>
    <t>динаміка відвідувачів гуртків у плановому періоді відповідно до фактичного показника попереднього періоду</t>
  </si>
  <si>
    <t>динаміка відвідувачів заходів у плановому періоді відповідно до фактичного показника попереднього періоду</t>
  </si>
  <si>
    <t xml:space="preserve"> звіт про діяльність клубних закладів форма 7-НК</t>
  </si>
  <si>
    <t>розпорядження керівника військово-цивільної адміністрації «Про міський бюджет на 2020 рік» від 18.12.2019 № 952р</t>
  </si>
  <si>
    <t>розрахунок  (планові показники 2020 року/звітні показники 2019 року)</t>
  </si>
  <si>
    <t>розрахунок  (планові показники 2020 року / звітні показники 2019 року)</t>
  </si>
  <si>
    <t>розпорядження керівника військово-цивільної адміністрації «Про міський бюджет на 2020 рік» від 18.12.2019 № 952р, кошторис, розрахунок до кошторису</t>
  </si>
  <si>
    <t>Забезпечення організації культурного дозвілля хлопців, дівчат, жінок та чоловіків,  зміцнення культурних традицій</t>
  </si>
  <si>
    <t>1. Забезпечення організації культурного дозвілля хлопців, дівчат, жінок та чоловіків, зміцнення культурних традицій</t>
  </si>
  <si>
    <t>від  04.02.2020 № 1</t>
  </si>
  <si>
    <t>Програма розвитку цивільного захисту та пожежної безпеки в місті Торецьк на 2018-2020 роки</t>
  </si>
  <si>
    <t>кількість заходів, які забезпечують організацію культурного дозвілля хлопців, дівчат, жінок та чоловіків</t>
  </si>
  <si>
    <t>в тому числі:</t>
  </si>
  <si>
    <t xml:space="preserve">БНТ смт Щербинівка </t>
  </si>
  <si>
    <t>на проведення заходів</t>
  </si>
  <si>
    <t>на проведення занять у гуртках</t>
  </si>
  <si>
    <t>БК смт Неліпівка</t>
  </si>
  <si>
    <t>середні витрати на утримання 1 відвідувача гуртка</t>
  </si>
  <si>
    <t>2. Зміцнення матеріально-технічної бази (БНТ смт Щербинівка)</t>
  </si>
  <si>
    <t>1</t>
  </si>
  <si>
    <t>2</t>
  </si>
  <si>
    <t>3</t>
  </si>
  <si>
    <t>4</t>
  </si>
  <si>
    <t>5</t>
  </si>
  <si>
    <t>6</t>
  </si>
  <si>
    <t>6.1</t>
  </si>
  <si>
    <t>6.2</t>
  </si>
  <si>
    <t>6.3</t>
  </si>
  <si>
    <t>7</t>
  </si>
  <si>
    <t>8</t>
  </si>
  <si>
    <t>8.1</t>
  </si>
  <si>
    <t>8.2</t>
  </si>
  <si>
    <t>9</t>
  </si>
  <si>
    <t>9.1</t>
  </si>
  <si>
    <t>9.2</t>
  </si>
  <si>
    <t>10</t>
  </si>
  <si>
    <t>10.1</t>
  </si>
  <si>
    <t>10.2</t>
  </si>
  <si>
    <t>11</t>
  </si>
  <si>
    <t>11.1</t>
  </si>
  <si>
    <t>11.2</t>
  </si>
  <si>
    <t>12</t>
  </si>
  <si>
    <t>12.1</t>
  </si>
  <si>
    <t>13</t>
  </si>
  <si>
    <t>13.1</t>
  </si>
  <si>
    <t>14</t>
  </si>
  <si>
    <t>14.1</t>
  </si>
  <si>
    <t>14.2</t>
  </si>
  <si>
    <t>15</t>
  </si>
  <si>
    <t>15.1</t>
  </si>
  <si>
    <t>15.2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</si>
  <si>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</si>
  <si>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</si>
  <si>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</si>
  <si>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</si>
  <si>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</si>
  <si>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</si>
  <si>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</si>
  <si>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</si>
  <si>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</si>
  <si>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</si>
  <si>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</si>
  <si>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</si>
  <si>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</si>
  <si>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</si>
  <si>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  (код Програмної класифікації видатків та кредитування місцевого бюджету)</t>
  </si>
  <si>
    <t>00183756</t>
  </si>
  <si>
    <t>(код за ЄДРПОУ)</t>
  </si>
  <si>
    <t xml:space="preserve"> (код Типової програмної класифікації видатків та кредитування місцевого бюджету)</t>
  </si>
  <si>
    <t xml:space="preserve"> 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</si>
  <si>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</si>
  <si>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</si>
  <si>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05207100000</t>
  </si>
  <si>
    <t xml:space="preserve">1. Бюджетний кодекс України від 08.07.2010 № 2456-VI зі змінами. 
2. Закон України «Про Державний бюджет України на 2020 рік» від 14.11.2019 № 294-IХ.
3. Закон України «Про культуру» від 14.12.2010 № 2778-VI зі змінами.
4.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галузі «Культура» від 01.10.2010 № 1150/41 зі змінами.
5.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 зі змінами.
6.  Наказ Міністерства фінансів України «Про затвердження Методичних рекомендацій щодо впровадження та застосування гендерно орієнтованого підходу в бюджетному процесі» від 02.01.2019р. №1.
7. Розпорядження керівника військово-цивільної адміністрації «Про міський бюджет на 2020 рік» від 18.12.2019 № 952р.
8. Розпорядження керівника військово-цивільної адміністрації «Про затвердження Програми інформатизації міста Торецьк на 2019-2021 роки» від 20.12.2019 № 967р.
9. Розпорядження керівника військово-цивільної адміністрації «Про затвердження міської програми розвитку цивільного захисту та пожежної безпеки в місті Торецьк на 2018-2020 роки» від 28.02.2018 № 127р зі змінами.
10.  Розпорядження керівника військово-цивільної адміністрації «Про затвердження міської програми «Культура Торецька на 2017-2021 роки» від 18.09.2018 № 853р.
</t>
  </si>
  <si>
    <t>4. Обсяг бюджетних призначень/бюджетних асигнувань -</t>
  </si>
  <si>
    <t>гривень, у тому числі загального фонду -</t>
  </si>
  <si>
    <t>гривень та спеціального фонду -</t>
  </si>
  <si>
    <t>Надання послуг з організації культурного дозвілля хлопцям і дівчатам, жінкам і чоловікам відповідно до їхнього віку та потреб</t>
  </si>
  <si>
    <t>Програма інформатизації м. Торецьк на 2019-2021 роки</t>
  </si>
  <si>
    <t xml:space="preserve"> ПК «Україна» </t>
  </si>
  <si>
    <t>грн</t>
  </si>
  <si>
    <t>бюджетної програми місцевого бюджету на 2020 рік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</si>
</sst>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0.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0.0000"/>
    <numFmt numFmtId="205" formatCode="#0.000"/>
    <numFmt numFmtId="206" formatCode="0.0"/>
    <numFmt numFmtId="207" formatCode="0.0%"/>
    <numFmt numFmtId="208" formatCode="0.0000000"/>
    <numFmt numFmtId="209" formatCode="0.000000"/>
    <numFmt numFmtId="210" formatCode="0.00000"/>
    <numFmt numFmtId="211" formatCode="#0.0"/>
    <numFmt numFmtId="212" formatCode="#0"/>
    <numFmt numFmtId="213" formatCode="0.00000000"/>
    <numFmt numFmtId="214" formatCode="0.000000000"/>
    <numFmt numFmtId="215" formatCode="0.0E+00"/>
    <numFmt numFmtId="216" formatCode="0E+00"/>
    <numFmt numFmtId="217" formatCode="0.000E+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u val="single"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i/>
      <sz val="8"/>
      <name val="Times New Roman"/>
      <family val="1"/>
    </font>
    <font>
      <i/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/>
    </xf>
    <xf numFmtId="0" fontId="2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13" xfId="57" applyNumberFormat="1" applyFont="1" applyFill="1" applyBorder="1" applyAlignment="1">
      <alignment horizontal="center" vertical="center"/>
    </xf>
    <xf numFmtId="0" fontId="1" fillId="0" borderId="11" xfId="57" applyNumberFormat="1" applyFont="1" applyFill="1" applyBorder="1" applyAlignment="1">
      <alignment horizontal="center" vertical="center"/>
    </xf>
    <xf numFmtId="0" fontId="1" fillId="0" borderId="14" xfId="57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8" fillId="6" borderId="13" xfId="57" applyNumberFormat="1" applyFont="1" applyFill="1" applyBorder="1" applyAlignment="1">
      <alignment horizontal="center" vertical="center"/>
    </xf>
    <xf numFmtId="0" fontId="8" fillId="6" borderId="11" xfId="57" applyNumberFormat="1" applyFont="1" applyFill="1" applyBorder="1" applyAlignment="1">
      <alignment horizontal="center" vertical="center"/>
    </xf>
    <xf numFmtId="0" fontId="8" fillId="6" borderId="14" xfId="57" applyNumberFormat="1" applyFont="1" applyFill="1" applyBorder="1" applyAlignment="1">
      <alignment horizontal="center" vertical="center"/>
    </xf>
    <xf numFmtId="49" fontId="8" fillId="6" borderId="15" xfId="0" applyNumberFormat="1" applyFont="1" applyFill="1" applyBorder="1" applyAlignment="1">
      <alignment horizontal="center" vertical="center" wrapText="1"/>
    </xf>
    <xf numFmtId="49" fontId="8" fillId="6" borderId="16" xfId="0" applyNumberFormat="1" applyFont="1" applyFill="1" applyBorder="1" applyAlignment="1">
      <alignment horizontal="center" vertical="top" wrapText="1"/>
    </xf>
    <xf numFmtId="0" fontId="10" fillId="6" borderId="17" xfId="0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49" fontId="13" fillId="6" borderId="16" xfId="0" applyNumberFormat="1" applyFont="1" applyFill="1" applyBorder="1" applyAlignment="1">
      <alignment horizontal="center" vertical="top" wrapText="1"/>
    </xf>
    <xf numFmtId="0" fontId="14" fillId="6" borderId="17" xfId="0" applyFont="1" applyFill="1" applyBorder="1" applyAlignment="1">
      <alignment horizontal="center" vertical="top" wrapText="1"/>
    </xf>
    <xf numFmtId="0" fontId="14" fillId="6" borderId="18" xfId="0" applyFont="1" applyFill="1" applyBorder="1" applyAlignment="1">
      <alignment horizontal="center" vertical="top" wrapText="1"/>
    </xf>
    <xf numFmtId="0" fontId="8" fillId="6" borderId="13" xfId="0" applyNumberFormat="1" applyFont="1" applyFill="1" applyBorder="1" applyAlignment="1">
      <alignment horizontal="center" vertical="center"/>
    </xf>
    <xf numFmtId="0" fontId="8" fillId="6" borderId="11" xfId="0" applyNumberFormat="1" applyFont="1" applyFill="1" applyBorder="1" applyAlignment="1">
      <alignment horizontal="center" vertical="center"/>
    </xf>
    <xf numFmtId="0" fontId="8" fillId="6" borderId="14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49" fontId="13" fillId="6" borderId="17" xfId="0" applyNumberFormat="1" applyFont="1" applyFill="1" applyBorder="1" applyAlignment="1">
      <alignment horizontal="center" vertical="top" wrapText="1"/>
    </xf>
    <xf numFmtId="49" fontId="13" fillId="6" borderId="18" xfId="0" applyNumberFormat="1" applyFont="1" applyFill="1" applyBorder="1" applyAlignment="1">
      <alignment horizontal="center" vertical="top" wrapText="1"/>
    </xf>
    <xf numFmtId="1" fontId="8" fillId="6" borderId="13" xfId="0" applyNumberFormat="1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8" fillId="6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" fontId="16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7" borderId="15" xfId="0" applyNumberFormat="1" applyFont="1" applyFill="1" applyBorder="1" applyAlignment="1">
      <alignment horizontal="center" vertical="center" wrapText="1"/>
    </xf>
    <xf numFmtId="49" fontId="8" fillId="7" borderId="16" xfId="0" applyNumberFormat="1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49" fontId="8" fillId="7" borderId="15" xfId="0" applyNumberFormat="1" applyFont="1" applyFill="1" applyBorder="1" applyAlignment="1">
      <alignment horizontal="center" vertical="center" wrapText="1"/>
    </xf>
    <xf numFmtId="49" fontId="8" fillId="7" borderId="15" xfId="0" applyNumberFormat="1" applyFont="1" applyFill="1" applyBorder="1" applyAlignment="1">
      <alignment horizontal="left" vertical="center" wrapText="1"/>
    </xf>
    <xf numFmtId="49" fontId="1" fillId="6" borderId="15" xfId="0" applyNumberFormat="1" applyFont="1" applyFill="1" applyBorder="1" applyAlignment="1">
      <alignment horizontal="center" vertical="center" wrapText="1"/>
    </xf>
    <xf numFmtId="49" fontId="8" fillId="6" borderId="17" xfId="0" applyNumberFormat="1" applyFont="1" applyFill="1" applyBorder="1" applyAlignment="1">
      <alignment horizontal="center" vertical="top" wrapText="1"/>
    </xf>
    <xf numFmtId="49" fontId="8" fillId="6" borderId="18" xfId="0" applyNumberFormat="1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49" fontId="13" fillId="6" borderId="16" xfId="0" applyNumberFormat="1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center"/>
    </xf>
    <xf numFmtId="49" fontId="57" fillId="6" borderId="16" xfId="0" applyNumberFormat="1" applyFont="1" applyFill="1" applyBorder="1" applyAlignment="1">
      <alignment horizontal="center" vertical="top" wrapText="1"/>
    </xf>
    <xf numFmtId="0" fontId="58" fillId="6" borderId="17" xfId="0" applyFont="1" applyFill="1" applyBorder="1" applyAlignment="1">
      <alignment horizontal="center" vertical="top" wrapText="1"/>
    </xf>
    <xf numFmtId="0" fontId="58" fillId="6" borderId="18" xfId="0" applyFont="1" applyFill="1" applyBorder="1" applyAlignment="1">
      <alignment horizontal="center" vertical="top" wrapText="1"/>
    </xf>
    <xf numFmtId="1" fontId="8" fillId="6" borderId="16" xfId="57" applyNumberFormat="1" applyFont="1" applyFill="1" applyBorder="1" applyAlignment="1">
      <alignment horizontal="center" vertical="center"/>
    </xf>
    <xf numFmtId="1" fontId="8" fillId="6" borderId="17" xfId="57" applyNumberFormat="1" applyFont="1" applyFill="1" applyBorder="1" applyAlignment="1">
      <alignment horizontal="center" vertical="center"/>
    </xf>
    <xf numFmtId="1" fontId="8" fillId="6" borderId="18" xfId="57" applyNumberFormat="1" applyFont="1" applyFill="1" applyBorder="1" applyAlignment="1">
      <alignment horizontal="center" vertical="center"/>
    </xf>
    <xf numFmtId="1" fontId="8" fillId="6" borderId="15" xfId="57" applyNumberFormat="1" applyFont="1" applyFill="1" applyBorder="1" applyAlignment="1">
      <alignment horizontal="center" vertical="center"/>
    </xf>
    <xf numFmtId="0" fontId="8" fillId="6" borderId="15" xfId="57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6" borderId="13" xfId="57" applyNumberFormat="1" applyFont="1" applyFill="1" applyBorder="1" applyAlignment="1">
      <alignment horizontal="center" vertical="center"/>
    </xf>
    <xf numFmtId="2" fontId="8" fillId="6" borderId="11" xfId="57" applyNumberFormat="1" applyFont="1" applyFill="1" applyBorder="1" applyAlignment="1">
      <alignment horizontal="center" vertical="center"/>
    </xf>
    <xf numFmtId="2" fontId="8" fillId="6" borderId="14" xfId="57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6" fillId="7" borderId="18" xfId="0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57" applyNumberFormat="1" applyFont="1" applyFill="1" applyBorder="1" applyAlignment="1">
      <alignment horizontal="center" vertical="center"/>
    </xf>
    <xf numFmtId="0" fontId="8" fillId="0" borderId="17" xfId="57" applyNumberFormat="1" applyFont="1" applyFill="1" applyBorder="1" applyAlignment="1">
      <alignment horizontal="center" vertical="center"/>
    </xf>
    <xf numFmtId="0" fontId="8" fillId="0" borderId="18" xfId="57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06" fontId="1" fillId="0" borderId="13" xfId="0" applyNumberFormat="1" applyFont="1" applyFill="1" applyBorder="1" applyAlignment="1">
      <alignment horizontal="center" vertical="center"/>
    </xf>
    <xf numFmtId="206" fontId="1" fillId="0" borderId="11" xfId="0" applyNumberFormat="1" applyFont="1" applyFill="1" applyBorder="1" applyAlignment="1">
      <alignment horizontal="center" vertical="center"/>
    </xf>
    <xf numFmtId="206" fontId="1" fillId="0" borderId="1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L211"/>
  <sheetViews>
    <sheetView tabSelected="1" view="pageBreakPreview" zoomScaleSheetLayoutView="100" zoomScalePageLayoutView="0" workbookViewId="0" topLeftCell="A1">
      <selection activeCell="L12" sqref="L12:BC1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6.75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78" customHeight="1">
      <c r="BB1" s="82" t="s">
        <v>80</v>
      </c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41:64" ht="15.75" customHeight="1">
      <c r="AO2" s="84" t="s">
        <v>7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8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58" ht="31.5" customHeight="1">
      <c r="AO4" s="85" t="s">
        <v>34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</row>
    <row r="5" spans="41:58" ht="12.75">
      <c r="AO5" s="86" t="s">
        <v>18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41:58" ht="21" customHeight="1">
      <c r="AO6" s="87" t="s">
        <v>117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8" spans="1:64" ht="15.75" customHeight="1">
      <c r="A8" s="81" t="s">
        <v>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15.75" customHeight="1">
      <c r="A9" s="81" t="s">
        <v>189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27.75" customHeight="1">
      <c r="A10" s="30" t="s">
        <v>77</v>
      </c>
      <c r="B10" s="30"/>
      <c r="C10" s="31" t="s">
        <v>33</v>
      </c>
      <c r="D10" s="29"/>
      <c r="E10" s="29"/>
      <c r="F10" s="29"/>
      <c r="G10" s="29"/>
      <c r="H10" s="29"/>
      <c r="I10" s="29"/>
      <c r="J10" s="29"/>
      <c r="K10" s="29"/>
      <c r="L10" s="29" t="s">
        <v>34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31" t="s">
        <v>174</v>
      </c>
      <c r="BE10" s="29"/>
      <c r="BF10" s="29"/>
      <c r="BG10" s="29"/>
      <c r="BH10" s="29"/>
      <c r="BI10" s="29"/>
      <c r="BJ10" s="29"/>
      <c r="BK10" s="29"/>
      <c r="BL10" s="29"/>
    </row>
    <row r="11" spans="1:64" ht="39" customHeight="1">
      <c r="A11" s="32" t="s">
        <v>173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4" t="s">
        <v>18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3" t="s">
        <v>175</v>
      </c>
      <c r="BE11" s="34"/>
      <c r="BF11" s="34"/>
      <c r="BG11" s="34"/>
      <c r="BH11" s="34"/>
      <c r="BI11" s="34"/>
      <c r="BJ11" s="34"/>
      <c r="BK11" s="34"/>
      <c r="BL11" s="34"/>
    </row>
    <row r="12" spans="1:64" ht="27.75" customHeight="1">
      <c r="A12" s="30" t="s">
        <v>15</v>
      </c>
      <c r="B12" s="30"/>
      <c r="C12" s="31">
        <v>1010000</v>
      </c>
      <c r="D12" s="29"/>
      <c r="E12" s="29"/>
      <c r="F12" s="29"/>
      <c r="G12" s="29"/>
      <c r="H12" s="29"/>
      <c r="I12" s="29"/>
      <c r="J12" s="29"/>
      <c r="K12" s="29"/>
      <c r="L12" s="29" t="s">
        <v>34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31" t="s">
        <v>174</v>
      </c>
      <c r="BE12" s="29"/>
      <c r="BF12" s="29"/>
      <c r="BG12" s="29"/>
      <c r="BH12" s="29"/>
      <c r="BI12" s="29"/>
      <c r="BJ12" s="29"/>
      <c r="BK12" s="29"/>
      <c r="BL12" s="29"/>
    </row>
    <row r="13" spans="1:64" ht="39" customHeight="1">
      <c r="A13" s="32" t="s">
        <v>173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4" t="s">
        <v>9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3" t="s">
        <v>175</v>
      </c>
      <c r="BE13" s="34"/>
      <c r="BF13" s="34"/>
      <c r="BG13" s="34"/>
      <c r="BH13" s="34"/>
      <c r="BI13" s="34"/>
      <c r="BJ13" s="34"/>
      <c r="BK13" s="34"/>
      <c r="BL13" s="34"/>
    </row>
    <row r="14" spans="1:64" ht="27.75" customHeight="1">
      <c r="A14" s="30" t="s">
        <v>78</v>
      </c>
      <c r="B14" s="30"/>
      <c r="C14" s="31">
        <v>1014060</v>
      </c>
      <c r="D14" s="29"/>
      <c r="E14" s="29"/>
      <c r="F14" s="29"/>
      <c r="G14" s="29"/>
      <c r="H14" s="29"/>
      <c r="I14" s="29"/>
      <c r="J14" s="29"/>
      <c r="K14" s="29"/>
      <c r="L14" s="31">
        <v>4060</v>
      </c>
      <c r="M14" s="29"/>
      <c r="N14" s="29"/>
      <c r="O14" s="29"/>
      <c r="P14" s="29"/>
      <c r="Q14" s="29"/>
      <c r="R14" s="29"/>
      <c r="S14" s="29"/>
      <c r="T14" s="29"/>
      <c r="U14" s="31" t="s">
        <v>60</v>
      </c>
      <c r="V14" s="29"/>
      <c r="W14" s="29"/>
      <c r="X14" s="29"/>
      <c r="Y14" s="29"/>
      <c r="Z14" s="29"/>
      <c r="AA14" s="29"/>
      <c r="AB14" s="29"/>
      <c r="AC14" s="29"/>
      <c r="AD14" s="29" t="s">
        <v>61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1" t="s">
        <v>180</v>
      </c>
      <c r="BE14" s="29"/>
      <c r="BF14" s="29"/>
      <c r="BG14" s="29"/>
      <c r="BH14" s="29"/>
      <c r="BI14" s="29"/>
      <c r="BJ14" s="29"/>
      <c r="BK14" s="29"/>
      <c r="BL14" s="29"/>
    </row>
    <row r="15" spans="1:64" ht="49.5" customHeight="1">
      <c r="A15" s="32" t="s">
        <v>173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28" t="s">
        <v>176</v>
      </c>
      <c r="M15" s="28"/>
      <c r="N15" s="28"/>
      <c r="O15" s="28"/>
      <c r="P15" s="28"/>
      <c r="Q15" s="28"/>
      <c r="R15" s="28"/>
      <c r="S15" s="28"/>
      <c r="T15" s="28"/>
      <c r="U15" s="28" t="s">
        <v>177</v>
      </c>
      <c r="V15" s="28"/>
      <c r="W15" s="28"/>
      <c r="X15" s="28"/>
      <c r="Y15" s="28"/>
      <c r="Z15" s="28"/>
      <c r="AA15" s="28"/>
      <c r="AB15" s="28"/>
      <c r="AC15" s="28"/>
      <c r="AD15" s="28" t="s">
        <v>178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33" t="s">
        <v>179</v>
      </c>
      <c r="BE15" s="34"/>
      <c r="BF15" s="34"/>
      <c r="BG15" s="34"/>
      <c r="BH15" s="34"/>
      <c r="BI15" s="34"/>
      <c r="BJ15" s="34"/>
      <c r="BK15" s="34"/>
      <c r="BL15" s="34"/>
    </row>
    <row r="16" spans="1:64" ht="27.75" customHeight="1" hidden="1">
      <c r="A16" s="30" t="s">
        <v>15</v>
      </c>
      <c r="B16" s="30"/>
      <c r="C16" s="31" t="s">
        <v>35</v>
      </c>
      <c r="D16" s="29"/>
      <c r="E16" s="29"/>
      <c r="F16" s="29"/>
      <c r="G16" s="29"/>
      <c r="H16" s="29"/>
      <c r="I16" s="29"/>
      <c r="J16" s="29"/>
      <c r="K16" s="29"/>
      <c r="L16" s="225" t="s">
        <v>34</v>
      </c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</row>
    <row r="17" spans="1:64" ht="15.75" customHeight="1" hidden="1">
      <c r="A17" s="93" t="s">
        <v>81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 t="s">
        <v>9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31.5" customHeight="1" hidden="1">
      <c r="A18" s="30" t="s">
        <v>78</v>
      </c>
      <c r="B18" s="30"/>
      <c r="C18" s="31" t="s">
        <v>59</v>
      </c>
      <c r="D18" s="29"/>
      <c r="E18" s="29"/>
      <c r="F18" s="29"/>
      <c r="G18" s="29"/>
      <c r="H18" s="29"/>
      <c r="I18" s="29"/>
      <c r="J18" s="29"/>
      <c r="K18" s="29"/>
      <c r="L18" s="31" t="s">
        <v>60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25" t="s">
        <v>61</v>
      </c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</row>
    <row r="19" spans="1:64" ht="19.5" customHeight="1" hidden="1">
      <c r="A19" s="93" t="s">
        <v>81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 t="s">
        <v>76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 t="s">
        <v>10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ht="24.75" customHeight="1">
      <c r="A20" s="96" t="s">
        <v>182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2">
        <f>AN20+BD20</f>
        <v>2044839</v>
      </c>
      <c r="V20" s="92"/>
      <c r="W20" s="92"/>
      <c r="X20" s="92"/>
      <c r="Y20" s="93" t="s">
        <v>183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2">
        <v>2029302</v>
      </c>
      <c r="AO20" s="92"/>
      <c r="AP20" s="92"/>
      <c r="AQ20" s="92"/>
      <c r="AR20" s="93" t="s">
        <v>184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4">
        <v>15537</v>
      </c>
      <c r="BE20" s="94"/>
      <c r="BF20" s="94"/>
      <c r="BG20" s="94"/>
      <c r="BH20" s="93" t="s">
        <v>48</v>
      </c>
      <c r="BI20" s="93"/>
      <c r="BJ20" s="93"/>
      <c r="BK20" s="93"/>
      <c r="BL20" s="93"/>
    </row>
    <row r="21" spans="1:64" ht="15.75" customHeight="1">
      <c r="A21" s="84" t="s">
        <v>56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64" ht="216" customHeight="1">
      <c r="A22" s="95" t="s">
        <v>181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64" ht="15.75" customHeight="1">
      <c r="A23" s="4" t="s">
        <v>82</v>
      </c>
      <c r="B23" s="95" t="s">
        <v>83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5.75" customHeight="1">
      <c r="A25" s="97" t="s">
        <v>11</v>
      </c>
      <c r="B25" s="97"/>
      <c r="C25" s="97"/>
      <c r="D25" s="97" t="s">
        <v>84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5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55.5" customHeight="1">
      <c r="A27" s="98">
        <v>1</v>
      </c>
      <c r="B27" s="98"/>
      <c r="C27" s="98"/>
      <c r="D27" s="99" t="s">
        <v>94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ht="15.75" customHeight="1">
      <c r="A29" s="30" t="s">
        <v>85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00" t="s">
        <v>185</v>
      </c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</row>
    <row r="30" spans="1:64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30" t="s">
        <v>86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3" spans="1:27" ht="12.75" customHeight="1">
      <c r="A33" s="97" t="s">
        <v>11</v>
      </c>
      <c r="B33" s="97"/>
      <c r="C33" s="97"/>
      <c r="D33" s="97" t="s">
        <v>49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ht="30" customHeight="1">
      <c r="A35" s="98">
        <v>1</v>
      </c>
      <c r="B35" s="98"/>
      <c r="C35" s="98"/>
      <c r="D35" s="101" t="s">
        <v>115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64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.75" customHeight="1">
      <c r="A37" s="84" t="s">
        <v>87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15" customHeight="1">
      <c r="A38" s="102" t="s">
        <v>50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40" spans="1:60" ht="15.75" customHeight="1">
      <c r="A40" s="97" t="s">
        <v>11</v>
      </c>
      <c r="B40" s="97"/>
      <c r="C40" s="97"/>
      <c r="D40" s="103" t="s">
        <v>51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97" t="s">
        <v>53</v>
      </c>
      <c r="AD40" s="97"/>
      <c r="AE40" s="97"/>
      <c r="AF40" s="97"/>
      <c r="AG40" s="97"/>
      <c r="AH40" s="97"/>
      <c r="AI40" s="97"/>
      <c r="AJ40" s="97"/>
      <c r="AK40" s="97" t="s">
        <v>54</v>
      </c>
      <c r="AL40" s="97"/>
      <c r="AM40" s="97"/>
      <c r="AN40" s="97"/>
      <c r="AO40" s="97"/>
      <c r="AP40" s="97"/>
      <c r="AQ40" s="97"/>
      <c r="AR40" s="97"/>
      <c r="AS40" s="97" t="s">
        <v>52</v>
      </c>
      <c r="AT40" s="97"/>
      <c r="AU40" s="97"/>
      <c r="AV40" s="97"/>
      <c r="AW40" s="97"/>
      <c r="AX40" s="97"/>
      <c r="AY40" s="97"/>
      <c r="AZ40" s="97"/>
      <c r="BA40" s="7"/>
      <c r="BB40" s="2"/>
      <c r="BC40" s="2"/>
      <c r="BD40" s="2"/>
      <c r="BE40" s="2"/>
      <c r="BF40" s="2"/>
      <c r="BG40" s="2"/>
      <c r="BH40" s="2"/>
    </row>
    <row r="41" spans="1:60" ht="28.5" customHeight="1">
      <c r="A41" s="97"/>
      <c r="B41" s="97"/>
      <c r="C41" s="97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8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7"/>
      <c r="BB41" s="2"/>
      <c r="BC41" s="2"/>
      <c r="BD41" s="2"/>
      <c r="BE41" s="2"/>
      <c r="BF41" s="2"/>
      <c r="BG41" s="2"/>
      <c r="BH41" s="2"/>
    </row>
    <row r="42" spans="1:60" ht="15.75" customHeight="1">
      <c r="A42" s="97">
        <v>1</v>
      </c>
      <c r="B42" s="97"/>
      <c r="C42" s="97"/>
      <c r="D42" s="109">
        <v>2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1"/>
      <c r="AC42" s="97">
        <v>3</v>
      </c>
      <c r="AD42" s="97"/>
      <c r="AE42" s="97"/>
      <c r="AF42" s="97"/>
      <c r="AG42" s="97"/>
      <c r="AH42" s="97"/>
      <c r="AI42" s="97"/>
      <c r="AJ42" s="97"/>
      <c r="AK42" s="97">
        <v>4</v>
      </c>
      <c r="AL42" s="97"/>
      <c r="AM42" s="97"/>
      <c r="AN42" s="97"/>
      <c r="AO42" s="97"/>
      <c r="AP42" s="97"/>
      <c r="AQ42" s="97"/>
      <c r="AR42" s="97"/>
      <c r="AS42" s="97">
        <v>5</v>
      </c>
      <c r="AT42" s="97"/>
      <c r="AU42" s="97"/>
      <c r="AV42" s="97"/>
      <c r="AW42" s="97"/>
      <c r="AX42" s="97"/>
      <c r="AY42" s="97"/>
      <c r="AZ42" s="97"/>
      <c r="BA42" s="7"/>
      <c r="BB42" s="2"/>
      <c r="BC42" s="2"/>
      <c r="BD42" s="2"/>
      <c r="BE42" s="2"/>
      <c r="BF42" s="2"/>
      <c r="BG42" s="2"/>
      <c r="BH42" s="2"/>
    </row>
    <row r="43" spans="1:60" ht="32.25" customHeight="1">
      <c r="A43" s="98">
        <v>1</v>
      </c>
      <c r="B43" s="98"/>
      <c r="C43" s="98"/>
      <c r="D43" s="112" t="s">
        <v>115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4"/>
      <c r="AC43" s="115">
        <f>AC48-AC46</f>
        <v>2029302</v>
      </c>
      <c r="AD43" s="115"/>
      <c r="AE43" s="115"/>
      <c r="AF43" s="115"/>
      <c r="AG43" s="115"/>
      <c r="AH43" s="115"/>
      <c r="AI43" s="115"/>
      <c r="AJ43" s="115"/>
      <c r="AK43" s="115">
        <f>BD20-AK44-AK45-AK47</f>
        <v>7683</v>
      </c>
      <c r="AL43" s="115"/>
      <c r="AM43" s="115"/>
      <c r="AN43" s="115"/>
      <c r="AO43" s="115"/>
      <c r="AP43" s="115"/>
      <c r="AQ43" s="115"/>
      <c r="AR43" s="115"/>
      <c r="AS43" s="115">
        <f>AC43+AK43</f>
        <v>2036985</v>
      </c>
      <c r="AT43" s="115"/>
      <c r="AU43" s="115"/>
      <c r="AV43" s="115"/>
      <c r="AW43" s="115"/>
      <c r="AX43" s="115"/>
      <c r="AY43" s="115"/>
      <c r="AZ43" s="115"/>
      <c r="BA43" s="8"/>
      <c r="BB43" s="9"/>
      <c r="BC43" s="9"/>
      <c r="BD43" s="9"/>
      <c r="BE43" s="9"/>
      <c r="BF43" s="9"/>
      <c r="BG43" s="9"/>
      <c r="BH43" s="9"/>
    </row>
    <row r="44" spans="1:60" ht="12.75">
      <c r="A44" s="116">
        <v>2</v>
      </c>
      <c r="B44" s="117"/>
      <c r="C44" s="118"/>
      <c r="D44" s="119" t="s">
        <v>93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1"/>
      <c r="AC44" s="122"/>
      <c r="AD44" s="123"/>
      <c r="AE44" s="123"/>
      <c r="AF44" s="123"/>
      <c r="AG44" s="123"/>
      <c r="AH44" s="123"/>
      <c r="AI44" s="123"/>
      <c r="AJ44" s="124"/>
      <c r="AK44" s="122">
        <v>7854</v>
      </c>
      <c r="AL44" s="123"/>
      <c r="AM44" s="123"/>
      <c r="AN44" s="123"/>
      <c r="AO44" s="123"/>
      <c r="AP44" s="123"/>
      <c r="AQ44" s="123"/>
      <c r="AR44" s="124"/>
      <c r="AS44" s="122">
        <f>AC44+AK44</f>
        <v>7854</v>
      </c>
      <c r="AT44" s="123"/>
      <c r="AU44" s="123"/>
      <c r="AV44" s="123"/>
      <c r="AW44" s="123"/>
      <c r="AX44" s="123"/>
      <c r="AY44" s="123"/>
      <c r="AZ44" s="124"/>
      <c r="BA44" s="8"/>
      <c r="BB44" s="9"/>
      <c r="BC44" s="9"/>
      <c r="BD44" s="9"/>
      <c r="BE44" s="9"/>
      <c r="BF44" s="9"/>
      <c r="BG44" s="9"/>
      <c r="BH44" s="9"/>
    </row>
    <row r="45" spans="1:60" ht="12.75" hidden="1">
      <c r="A45" s="116"/>
      <c r="B45" s="117"/>
      <c r="C45" s="118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  <c r="AC45" s="122"/>
      <c r="AD45" s="123"/>
      <c r="AE45" s="123"/>
      <c r="AF45" s="123"/>
      <c r="AG45" s="123"/>
      <c r="AH45" s="123"/>
      <c r="AI45" s="123"/>
      <c r="AJ45" s="124"/>
      <c r="AK45" s="122"/>
      <c r="AL45" s="123"/>
      <c r="AM45" s="123"/>
      <c r="AN45" s="123"/>
      <c r="AO45" s="123"/>
      <c r="AP45" s="123"/>
      <c r="AQ45" s="123"/>
      <c r="AR45" s="124"/>
      <c r="AS45" s="122"/>
      <c r="AT45" s="123"/>
      <c r="AU45" s="123"/>
      <c r="AV45" s="123"/>
      <c r="AW45" s="123"/>
      <c r="AX45" s="123"/>
      <c r="AY45" s="123"/>
      <c r="AZ45" s="124"/>
      <c r="BA45" s="8"/>
      <c r="BB45" s="9"/>
      <c r="BC45" s="9"/>
      <c r="BD45" s="9"/>
      <c r="BE45" s="9"/>
      <c r="BF45" s="9"/>
      <c r="BG45" s="9"/>
      <c r="BH45" s="9"/>
    </row>
    <row r="46" spans="1:60" ht="12.75" hidden="1">
      <c r="A46" s="116"/>
      <c r="B46" s="117"/>
      <c r="C46" s="118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  <c r="AC46" s="122"/>
      <c r="AD46" s="123"/>
      <c r="AE46" s="123"/>
      <c r="AF46" s="123"/>
      <c r="AG46" s="123"/>
      <c r="AH46" s="123"/>
      <c r="AI46" s="123"/>
      <c r="AJ46" s="124"/>
      <c r="AK46" s="122"/>
      <c r="AL46" s="123"/>
      <c r="AM46" s="123"/>
      <c r="AN46" s="123"/>
      <c r="AO46" s="123"/>
      <c r="AP46" s="123"/>
      <c r="AQ46" s="123"/>
      <c r="AR46" s="124"/>
      <c r="AS46" s="122">
        <f>AC46+AK46</f>
        <v>0</v>
      </c>
      <c r="AT46" s="123"/>
      <c r="AU46" s="123"/>
      <c r="AV46" s="123"/>
      <c r="AW46" s="123"/>
      <c r="AX46" s="123"/>
      <c r="AY46" s="123"/>
      <c r="AZ46" s="124"/>
      <c r="BA46" s="8"/>
      <c r="BB46" s="9"/>
      <c r="BC46" s="9"/>
      <c r="BD46" s="9"/>
      <c r="BE46" s="9"/>
      <c r="BF46" s="9"/>
      <c r="BG46" s="9"/>
      <c r="BH46" s="9"/>
    </row>
    <row r="47" spans="1:60" ht="12.75" hidden="1">
      <c r="A47" s="116"/>
      <c r="B47" s="117"/>
      <c r="C47" s="118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122"/>
      <c r="AD47" s="123"/>
      <c r="AE47" s="123"/>
      <c r="AF47" s="123"/>
      <c r="AG47" s="123"/>
      <c r="AH47" s="123"/>
      <c r="AI47" s="123"/>
      <c r="AJ47" s="124"/>
      <c r="AK47" s="122"/>
      <c r="AL47" s="123"/>
      <c r="AM47" s="123"/>
      <c r="AN47" s="123"/>
      <c r="AO47" s="123"/>
      <c r="AP47" s="123"/>
      <c r="AQ47" s="123"/>
      <c r="AR47" s="124"/>
      <c r="AS47" s="122">
        <f>AC47+AK47</f>
        <v>0</v>
      </c>
      <c r="AT47" s="123"/>
      <c r="AU47" s="123"/>
      <c r="AV47" s="123"/>
      <c r="AW47" s="123"/>
      <c r="AX47" s="123"/>
      <c r="AY47" s="123"/>
      <c r="AZ47" s="124"/>
      <c r="BA47" s="8"/>
      <c r="BB47" s="9"/>
      <c r="BC47" s="9"/>
      <c r="BD47" s="9"/>
      <c r="BE47" s="9"/>
      <c r="BF47" s="9"/>
      <c r="BG47" s="9"/>
      <c r="BH47" s="9"/>
    </row>
    <row r="48" spans="1:60" s="12" customFormat="1" ht="12.75">
      <c r="A48" s="125" t="s">
        <v>52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128">
        <f>AN20</f>
        <v>2029302</v>
      </c>
      <c r="AD48" s="128"/>
      <c r="AE48" s="128"/>
      <c r="AF48" s="128"/>
      <c r="AG48" s="128"/>
      <c r="AH48" s="128"/>
      <c r="AI48" s="128"/>
      <c r="AJ48" s="128"/>
      <c r="AK48" s="128">
        <f>SUM(AK43:AR47)</f>
        <v>15537</v>
      </c>
      <c r="AL48" s="128"/>
      <c r="AM48" s="128"/>
      <c r="AN48" s="128"/>
      <c r="AO48" s="128"/>
      <c r="AP48" s="128"/>
      <c r="AQ48" s="128"/>
      <c r="AR48" s="128"/>
      <c r="AS48" s="128">
        <f>SUM(AS43:AZ46)</f>
        <v>2044839</v>
      </c>
      <c r="AT48" s="128"/>
      <c r="AU48" s="128"/>
      <c r="AV48" s="128"/>
      <c r="AW48" s="128"/>
      <c r="AX48" s="128"/>
      <c r="AY48" s="128"/>
      <c r="AZ48" s="128"/>
      <c r="BA48" s="10"/>
      <c r="BB48" s="11"/>
      <c r="BC48" s="11"/>
      <c r="BD48" s="11"/>
      <c r="BE48" s="11"/>
      <c r="BF48" s="11"/>
      <c r="BG48" s="11"/>
      <c r="BH48" s="11"/>
    </row>
    <row r="50" spans="1:64" ht="15.75" customHeight="1">
      <c r="A50" s="84" t="s">
        <v>88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</row>
    <row r="51" spans="1:64" ht="15" customHeight="1">
      <c r="A51" s="102" t="s">
        <v>50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0" ht="15.75" customHeight="1">
      <c r="A53" s="97" t="s">
        <v>11</v>
      </c>
      <c r="B53" s="97"/>
      <c r="C53" s="97"/>
      <c r="D53" s="103" t="s">
        <v>92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97" t="s">
        <v>53</v>
      </c>
      <c r="AD53" s="97"/>
      <c r="AE53" s="97"/>
      <c r="AF53" s="97"/>
      <c r="AG53" s="97"/>
      <c r="AH53" s="97"/>
      <c r="AI53" s="97"/>
      <c r="AJ53" s="97"/>
      <c r="AK53" s="97" t="s">
        <v>54</v>
      </c>
      <c r="AL53" s="97"/>
      <c r="AM53" s="97"/>
      <c r="AN53" s="97"/>
      <c r="AO53" s="97"/>
      <c r="AP53" s="97"/>
      <c r="AQ53" s="97"/>
      <c r="AR53" s="97"/>
      <c r="AS53" s="97" t="s">
        <v>52</v>
      </c>
      <c r="AT53" s="97"/>
      <c r="AU53" s="97"/>
      <c r="AV53" s="97"/>
      <c r="AW53" s="97"/>
      <c r="AX53" s="97"/>
      <c r="AY53" s="97"/>
      <c r="AZ53" s="97"/>
      <c r="BA53" s="2"/>
      <c r="BB53" s="2"/>
      <c r="BC53" s="2"/>
      <c r="BD53" s="2"/>
      <c r="BE53" s="2"/>
      <c r="BF53" s="2"/>
      <c r="BG53" s="2"/>
      <c r="BH53" s="2"/>
    </row>
    <row r="54" spans="1:60" ht="28.5" customHeight="1">
      <c r="A54" s="97"/>
      <c r="B54" s="97"/>
      <c r="C54" s="97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8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2"/>
      <c r="BB54" s="2"/>
      <c r="BC54" s="2"/>
      <c r="BD54" s="2"/>
      <c r="BE54" s="2"/>
      <c r="BF54" s="2"/>
      <c r="BG54" s="2"/>
      <c r="BH54" s="2"/>
    </row>
    <row r="55" spans="1:60" ht="15.75" customHeight="1">
      <c r="A55" s="98">
        <v>1</v>
      </c>
      <c r="B55" s="98"/>
      <c r="C55" s="98"/>
      <c r="D55" s="116">
        <v>2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8"/>
      <c r="AC55" s="98">
        <v>3</v>
      </c>
      <c r="AD55" s="98"/>
      <c r="AE55" s="98"/>
      <c r="AF55" s="98"/>
      <c r="AG55" s="98"/>
      <c r="AH55" s="98"/>
      <c r="AI55" s="98"/>
      <c r="AJ55" s="98"/>
      <c r="AK55" s="98">
        <v>4</v>
      </c>
      <c r="AL55" s="98"/>
      <c r="AM55" s="98"/>
      <c r="AN55" s="98"/>
      <c r="AO55" s="98"/>
      <c r="AP55" s="98"/>
      <c r="AQ55" s="98"/>
      <c r="AR55" s="98"/>
      <c r="AS55" s="98">
        <v>5</v>
      </c>
      <c r="AT55" s="98"/>
      <c r="AU55" s="98"/>
      <c r="AV55" s="98"/>
      <c r="AW55" s="98"/>
      <c r="AX55" s="98"/>
      <c r="AY55" s="98"/>
      <c r="AZ55" s="98"/>
      <c r="BA55" s="13"/>
      <c r="BB55" s="13"/>
      <c r="BC55" s="13"/>
      <c r="BD55" s="13"/>
      <c r="BE55" s="13"/>
      <c r="BF55" s="13"/>
      <c r="BG55" s="13"/>
      <c r="BH55" s="13"/>
    </row>
    <row r="56" spans="1:60" ht="25.5" customHeight="1">
      <c r="A56" s="98">
        <v>1</v>
      </c>
      <c r="B56" s="98"/>
      <c r="C56" s="98"/>
      <c r="D56" s="112" t="s">
        <v>40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115"/>
      <c r="AD56" s="115"/>
      <c r="AE56" s="115"/>
      <c r="AF56" s="115"/>
      <c r="AG56" s="115"/>
      <c r="AH56" s="115"/>
      <c r="AI56" s="115"/>
      <c r="AJ56" s="115"/>
      <c r="AK56" s="115">
        <f>AK44+AK45</f>
        <v>7854</v>
      </c>
      <c r="AL56" s="115"/>
      <c r="AM56" s="115"/>
      <c r="AN56" s="115"/>
      <c r="AO56" s="115"/>
      <c r="AP56" s="115"/>
      <c r="AQ56" s="115"/>
      <c r="AR56" s="115"/>
      <c r="AS56" s="115">
        <f>SUM(AC56:AR56)</f>
        <v>7854</v>
      </c>
      <c r="AT56" s="115"/>
      <c r="AU56" s="115"/>
      <c r="AV56" s="115"/>
      <c r="AW56" s="115"/>
      <c r="AX56" s="115"/>
      <c r="AY56" s="115"/>
      <c r="AZ56" s="115"/>
      <c r="BA56" s="9"/>
      <c r="BB56" s="9"/>
      <c r="BC56" s="9"/>
      <c r="BD56" s="9"/>
      <c r="BE56" s="9"/>
      <c r="BF56" s="9"/>
      <c r="BG56" s="9"/>
      <c r="BH56" s="9"/>
    </row>
    <row r="57" spans="1:60" ht="25.5" customHeight="1">
      <c r="A57" s="98">
        <v>2</v>
      </c>
      <c r="B57" s="98"/>
      <c r="C57" s="98"/>
      <c r="D57" s="112" t="s">
        <v>186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4"/>
      <c r="AC57" s="115">
        <v>5366</v>
      </c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>
        <f>SUM(AC57:AR57)</f>
        <v>5366</v>
      </c>
      <c r="AT57" s="115"/>
      <c r="AU57" s="115"/>
      <c r="AV57" s="115"/>
      <c r="AW57" s="115"/>
      <c r="AX57" s="115"/>
      <c r="AY57" s="115"/>
      <c r="AZ57" s="115"/>
      <c r="BA57" s="9"/>
      <c r="BB57" s="9"/>
      <c r="BC57" s="9"/>
      <c r="BD57" s="9"/>
      <c r="BE57" s="9"/>
      <c r="BF57" s="9"/>
      <c r="BG57" s="9"/>
      <c r="BH57" s="9"/>
    </row>
    <row r="58" spans="1:60" ht="25.5" customHeight="1">
      <c r="A58" s="98">
        <v>3</v>
      </c>
      <c r="B58" s="98"/>
      <c r="C58" s="98"/>
      <c r="D58" s="112" t="s">
        <v>118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115">
        <v>4677</v>
      </c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>
        <f>SUM(AC58:AR58)</f>
        <v>4677</v>
      </c>
      <c r="AT58" s="115"/>
      <c r="AU58" s="115"/>
      <c r="AV58" s="115"/>
      <c r="AW58" s="115"/>
      <c r="AX58" s="115"/>
      <c r="AY58" s="115"/>
      <c r="AZ58" s="115"/>
      <c r="BA58" s="9"/>
      <c r="BB58" s="9"/>
      <c r="BC58" s="9"/>
      <c r="BD58" s="9"/>
      <c r="BE58" s="9"/>
      <c r="BF58" s="9"/>
      <c r="BG58" s="9"/>
      <c r="BH58" s="9"/>
    </row>
    <row r="59" spans="1:60" s="12" customFormat="1" ht="12.75">
      <c r="A59" s="125" t="s">
        <v>52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7"/>
      <c r="AC59" s="128">
        <f>SUM(AC56:AJ58)</f>
        <v>10043</v>
      </c>
      <c r="AD59" s="128"/>
      <c r="AE59" s="128"/>
      <c r="AF59" s="128"/>
      <c r="AG59" s="128"/>
      <c r="AH59" s="128"/>
      <c r="AI59" s="128"/>
      <c r="AJ59" s="128"/>
      <c r="AK59" s="128">
        <f>SUM(AK56:AR58)</f>
        <v>7854</v>
      </c>
      <c r="AL59" s="128"/>
      <c r="AM59" s="128"/>
      <c r="AN59" s="128"/>
      <c r="AO59" s="128"/>
      <c r="AP59" s="128"/>
      <c r="AQ59" s="128"/>
      <c r="AR59" s="128"/>
      <c r="AS59" s="128">
        <f>SUM(AS56:AZ58)</f>
        <v>17897</v>
      </c>
      <c r="AT59" s="128"/>
      <c r="AU59" s="128"/>
      <c r="AV59" s="128"/>
      <c r="AW59" s="128"/>
      <c r="AX59" s="128"/>
      <c r="AY59" s="128"/>
      <c r="AZ59" s="128"/>
      <c r="BA59" s="11"/>
      <c r="BB59" s="11"/>
      <c r="BC59" s="11"/>
      <c r="BD59" s="11"/>
      <c r="BE59" s="11"/>
      <c r="BF59" s="11"/>
      <c r="BG59" s="11"/>
      <c r="BH59" s="11"/>
    </row>
    <row r="61" spans="1:64" ht="15.75" customHeight="1">
      <c r="A61" s="30" t="s">
        <v>89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4" ht="3.7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</row>
    <row r="63" spans="1:60" ht="39.75" customHeight="1">
      <c r="A63" s="98" t="s">
        <v>11</v>
      </c>
      <c r="B63" s="98"/>
      <c r="C63" s="98"/>
      <c r="D63" s="98"/>
      <c r="E63" s="98"/>
      <c r="F63" s="98"/>
      <c r="G63" s="98" t="s">
        <v>55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 t="s">
        <v>13</v>
      </c>
      <c r="U63" s="98"/>
      <c r="V63" s="98"/>
      <c r="W63" s="98"/>
      <c r="X63" s="98"/>
      <c r="Y63" s="98" t="s">
        <v>12</v>
      </c>
      <c r="Z63" s="98"/>
      <c r="AA63" s="98"/>
      <c r="AB63" s="98"/>
      <c r="AC63" s="98"/>
      <c r="AD63" s="98"/>
      <c r="AE63" s="98"/>
      <c r="AF63" s="98"/>
      <c r="AG63" s="98"/>
      <c r="AH63" s="98"/>
      <c r="AI63" s="129" t="s">
        <v>53</v>
      </c>
      <c r="AJ63" s="130"/>
      <c r="AK63" s="130"/>
      <c r="AL63" s="130"/>
      <c r="AM63" s="130"/>
      <c r="AN63" s="130"/>
      <c r="AO63" s="130"/>
      <c r="AP63" s="131"/>
      <c r="AQ63" s="129" t="s">
        <v>54</v>
      </c>
      <c r="AR63" s="130"/>
      <c r="AS63" s="130"/>
      <c r="AT63" s="130"/>
      <c r="AU63" s="130"/>
      <c r="AV63" s="130"/>
      <c r="AW63" s="130"/>
      <c r="AX63" s="131"/>
      <c r="AY63" s="129" t="s">
        <v>52</v>
      </c>
      <c r="AZ63" s="130"/>
      <c r="BA63" s="130"/>
      <c r="BB63" s="130"/>
      <c r="BC63" s="130"/>
      <c r="BD63" s="130"/>
      <c r="BE63" s="130"/>
      <c r="BF63" s="130"/>
      <c r="BG63" s="130"/>
      <c r="BH63" s="131"/>
    </row>
    <row r="64" spans="1:60" ht="12.75">
      <c r="A64" s="98">
        <v>1</v>
      </c>
      <c r="B64" s="98"/>
      <c r="C64" s="98"/>
      <c r="D64" s="98"/>
      <c r="E64" s="98"/>
      <c r="F64" s="98"/>
      <c r="G64" s="98">
        <v>2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>
        <v>3</v>
      </c>
      <c r="U64" s="98"/>
      <c r="V64" s="98"/>
      <c r="W64" s="98"/>
      <c r="X64" s="98"/>
      <c r="Y64" s="98">
        <v>4</v>
      </c>
      <c r="Z64" s="98"/>
      <c r="AA64" s="98"/>
      <c r="AB64" s="98"/>
      <c r="AC64" s="98"/>
      <c r="AD64" s="98"/>
      <c r="AE64" s="98"/>
      <c r="AF64" s="98"/>
      <c r="AG64" s="98"/>
      <c r="AH64" s="98"/>
      <c r="AI64" s="129">
        <v>5</v>
      </c>
      <c r="AJ64" s="130"/>
      <c r="AK64" s="130"/>
      <c r="AL64" s="130"/>
      <c r="AM64" s="130"/>
      <c r="AN64" s="130"/>
      <c r="AO64" s="130"/>
      <c r="AP64" s="131"/>
      <c r="AQ64" s="129">
        <v>6</v>
      </c>
      <c r="AR64" s="130"/>
      <c r="AS64" s="130"/>
      <c r="AT64" s="130"/>
      <c r="AU64" s="130"/>
      <c r="AV64" s="130"/>
      <c r="AW64" s="130"/>
      <c r="AX64" s="131"/>
      <c r="AY64" s="129">
        <v>7</v>
      </c>
      <c r="AZ64" s="130"/>
      <c r="BA64" s="130"/>
      <c r="BB64" s="130"/>
      <c r="BC64" s="130"/>
      <c r="BD64" s="130"/>
      <c r="BE64" s="130"/>
      <c r="BF64" s="130"/>
      <c r="BG64" s="130"/>
      <c r="BH64" s="131"/>
    </row>
    <row r="65" spans="1:60" ht="24" customHeight="1">
      <c r="A65" s="38"/>
      <c r="B65" s="38"/>
      <c r="C65" s="38"/>
      <c r="D65" s="38"/>
      <c r="E65" s="38"/>
      <c r="F65" s="38"/>
      <c r="G65" s="98" t="s">
        <v>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129"/>
      <c r="AJ65" s="130"/>
      <c r="AK65" s="130"/>
      <c r="AL65" s="130"/>
      <c r="AM65" s="130"/>
      <c r="AN65" s="130"/>
      <c r="AO65" s="130"/>
      <c r="AP65" s="131"/>
      <c r="AQ65" s="129"/>
      <c r="AR65" s="130"/>
      <c r="AS65" s="130"/>
      <c r="AT65" s="130"/>
      <c r="AU65" s="130"/>
      <c r="AV65" s="130"/>
      <c r="AW65" s="130"/>
      <c r="AX65" s="131"/>
      <c r="AY65" s="129"/>
      <c r="AZ65" s="130"/>
      <c r="BA65" s="130"/>
      <c r="BB65" s="130"/>
      <c r="BC65" s="130"/>
      <c r="BD65" s="130"/>
      <c r="BE65" s="130"/>
      <c r="BF65" s="130"/>
      <c r="BG65" s="130"/>
      <c r="BH65" s="131"/>
    </row>
    <row r="66" spans="1:60" ht="67.5" customHeight="1">
      <c r="A66" s="140" t="s">
        <v>127</v>
      </c>
      <c r="B66" s="140"/>
      <c r="C66" s="140"/>
      <c r="D66" s="140"/>
      <c r="E66" s="140"/>
      <c r="F66" s="140"/>
      <c r="G66" s="141" t="s">
        <v>116</v>
      </c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3"/>
      <c r="T66" s="144" t="s">
        <v>20</v>
      </c>
      <c r="U66" s="144"/>
      <c r="V66" s="144"/>
      <c r="W66" s="144"/>
      <c r="X66" s="144"/>
      <c r="Y66" s="145" t="s">
        <v>20</v>
      </c>
      <c r="Z66" s="145"/>
      <c r="AA66" s="145"/>
      <c r="AB66" s="145"/>
      <c r="AC66" s="145"/>
      <c r="AD66" s="145"/>
      <c r="AE66" s="145"/>
      <c r="AF66" s="145"/>
      <c r="AG66" s="145"/>
      <c r="AH66" s="145"/>
      <c r="AI66" s="132"/>
      <c r="AJ66" s="133"/>
      <c r="AK66" s="133"/>
      <c r="AL66" s="133"/>
      <c r="AM66" s="133"/>
      <c r="AN66" s="133"/>
      <c r="AO66" s="133"/>
      <c r="AP66" s="134"/>
      <c r="AQ66" s="132"/>
      <c r="AR66" s="133"/>
      <c r="AS66" s="133"/>
      <c r="AT66" s="133"/>
      <c r="AU66" s="133"/>
      <c r="AV66" s="133"/>
      <c r="AW66" s="133"/>
      <c r="AX66" s="134"/>
      <c r="AY66" s="132"/>
      <c r="AZ66" s="133"/>
      <c r="BA66" s="133"/>
      <c r="BB66" s="133"/>
      <c r="BC66" s="133"/>
      <c r="BD66" s="133"/>
      <c r="BE66" s="133"/>
      <c r="BF66" s="133"/>
      <c r="BG66" s="133"/>
      <c r="BH66" s="134"/>
    </row>
    <row r="67" spans="1:60" ht="30" customHeight="1">
      <c r="A67" s="38" t="s">
        <v>128</v>
      </c>
      <c r="B67" s="38"/>
      <c r="C67" s="38"/>
      <c r="D67" s="38"/>
      <c r="E67" s="38"/>
      <c r="F67" s="38"/>
      <c r="G67" s="152" t="s">
        <v>21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4"/>
      <c r="T67" s="135" t="s">
        <v>20</v>
      </c>
      <c r="U67" s="135"/>
      <c r="V67" s="135"/>
      <c r="W67" s="135"/>
      <c r="X67" s="135"/>
      <c r="Y67" s="136" t="s">
        <v>20</v>
      </c>
      <c r="Z67" s="136"/>
      <c r="AA67" s="136"/>
      <c r="AB67" s="136"/>
      <c r="AC67" s="136"/>
      <c r="AD67" s="136"/>
      <c r="AE67" s="136"/>
      <c r="AF67" s="136"/>
      <c r="AG67" s="136"/>
      <c r="AH67" s="136"/>
      <c r="AI67" s="137"/>
      <c r="AJ67" s="138"/>
      <c r="AK67" s="138"/>
      <c r="AL67" s="138"/>
      <c r="AM67" s="138"/>
      <c r="AN67" s="138"/>
      <c r="AO67" s="138"/>
      <c r="AP67" s="139"/>
      <c r="AQ67" s="137"/>
      <c r="AR67" s="138"/>
      <c r="AS67" s="138"/>
      <c r="AT67" s="138"/>
      <c r="AU67" s="138"/>
      <c r="AV67" s="138"/>
      <c r="AW67" s="138"/>
      <c r="AX67" s="139"/>
      <c r="AY67" s="137"/>
      <c r="AZ67" s="138"/>
      <c r="BA67" s="138"/>
      <c r="BB67" s="138"/>
      <c r="BC67" s="138"/>
      <c r="BD67" s="138"/>
      <c r="BE67" s="138"/>
      <c r="BF67" s="138"/>
      <c r="BG67" s="138"/>
      <c r="BH67" s="139"/>
    </row>
    <row r="68" spans="1:60" ht="22.5" customHeight="1">
      <c r="A68" s="146" t="s">
        <v>129</v>
      </c>
      <c r="B68" s="146"/>
      <c r="C68" s="146"/>
      <c r="D68" s="146"/>
      <c r="E68" s="146"/>
      <c r="F68" s="146"/>
      <c r="G68" s="52" t="s">
        <v>62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4"/>
      <c r="T68" s="51" t="s">
        <v>22</v>
      </c>
      <c r="U68" s="51"/>
      <c r="V68" s="51"/>
      <c r="W68" s="51"/>
      <c r="X68" s="51"/>
      <c r="Y68" s="52" t="s">
        <v>38</v>
      </c>
      <c r="Z68" s="147"/>
      <c r="AA68" s="147"/>
      <c r="AB68" s="147"/>
      <c r="AC68" s="147"/>
      <c r="AD68" s="147"/>
      <c r="AE68" s="147"/>
      <c r="AF68" s="147"/>
      <c r="AG68" s="147"/>
      <c r="AH68" s="148"/>
      <c r="AI68" s="149">
        <f>SUM(AI69:AP72)</f>
        <v>3</v>
      </c>
      <c r="AJ68" s="150"/>
      <c r="AK68" s="150"/>
      <c r="AL68" s="150"/>
      <c r="AM68" s="150"/>
      <c r="AN68" s="150"/>
      <c r="AO68" s="150"/>
      <c r="AP68" s="151"/>
      <c r="AQ68" s="149"/>
      <c r="AR68" s="150"/>
      <c r="AS68" s="150"/>
      <c r="AT68" s="150"/>
      <c r="AU68" s="150"/>
      <c r="AV68" s="150"/>
      <c r="AW68" s="150"/>
      <c r="AX68" s="151"/>
      <c r="AY68" s="149">
        <f aca="true" t="shared" si="0" ref="AY68:AY78">SUM(AI68:AX68)</f>
        <v>3</v>
      </c>
      <c r="AZ68" s="150"/>
      <c r="BA68" s="150"/>
      <c r="BB68" s="150"/>
      <c r="BC68" s="150"/>
      <c r="BD68" s="150"/>
      <c r="BE68" s="150"/>
      <c r="BF68" s="150"/>
      <c r="BG68" s="150"/>
      <c r="BH68" s="151"/>
    </row>
    <row r="69" spans="1:60" ht="22.5" customHeight="1" hidden="1">
      <c r="A69" s="38"/>
      <c r="B69" s="38"/>
      <c r="C69" s="38"/>
      <c r="D69" s="38"/>
      <c r="E69" s="38"/>
      <c r="F69" s="38"/>
      <c r="G69" s="39" t="s">
        <v>79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2"/>
      <c r="T69" s="38" t="s">
        <v>22</v>
      </c>
      <c r="U69" s="38"/>
      <c r="V69" s="38"/>
      <c r="W69" s="38"/>
      <c r="X69" s="38"/>
      <c r="Y69" s="39" t="s">
        <v>38</v>
      </c>
      <c r="Z69" s="155"/>
      <c r="AA69" s="155"/>
      <c r="AB69" s="155"/>
      <c r="AC69" s="155"/>
      <c r="AD69" s="155"/>
      <c r="AE69" s="155"/>
      <c r="AF69" s="155"/>
      <c r="AG69" s="155"/>
      <c r="AH69" s="156"/>
      <c r="AI69" s="137"/>
      <c r="AJ69" s="138"/>
      <c r="AK69" s="138"/>
      <c r="AL69" s="138"/>
      <c r="AM69" s="138"/>
      <c r="AN69" s="138"/>
      <c r="AO69" s="138"/>
      <c r="AP69" s="139"/>
      <c r="AQ69" s="137"/>
      <c r="AR69" s="138"/>
      <c r="AS69" s="138"/>
      <c r="AT69" s="138"/>
      <c r="AU69" s="138"/>
      <c r="AV69" s="138"/>
      <c r="AW69" s="138"/>
      <c r="AX69" s="139"/>
      <c r="AY69" s="137">
        <f t="shared" si="0"/>
        <v>0</v>
      </c>
      <c r="AZ69" s="138"/>
      <c r="BA69" s="138"/>
      <c r="BB69" s="138"/>
      <c r="BC69" s="138"/>
      <c r="BD69" s="138"/>
      <c r="BE69" s="138"/>
      <c r="BF69" s="138"/>
      <c r="BG69" s="138"/>
      <c r="BH69" s="139"/>
    </row>
    <row r="70" spans="1:60" ht="22.5" customHeight="1">
      <c r="A70" s="38"/>
      <c r="B70" s="38"/>
      <c r="C70" s="38"/>
      <c r="D70" s="38"/>
      <c r="E70" s="38"/>
      <c r="F70" s="38"/>
      <c r="G70" s="39" t="s">
        <v>63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2"/>
      <c r="T70" s="38" t="s">
        <v>22</v>
      </c>
      <c r="U70" s="38"/>
      <c r="V70" s="38"/>
      <c r="W70" s="38"/>
      <c r="X70" s="38"/>
      <c r="Y70" s="39" t="s">
        <v>38</v>
      </c>
      <c r="Z70" s="155"/>
      <c r="AA70" s="155"/>
      <c r="AB70" s="155"/>
      <c r="AC70" s="155"/>
      <c r="AD70" s="155"/>
      <c r="AE70" s="155"/>
      <c r="AF70" s="155"/>
      <c r="AG70" s="155"/>
      <c r="AH70" s="156"/>
      <c r="AI70" s="137">
        <v>1</v>
      </c>
      <c r="AJ70" s="138"/>
      <c r="AK70" s="138"/>
      <c r="AL70" s="138"/>
      <c r="AM70" s="138"/>
      <c r="AN70" s="138"/>
      <c r="AO70" s="138"/>
      <c r="AP70" s="139"/>
      <c r="AQ70" s="137"/>
      <c r="AR70" s="138"/>
      <c r="AS70" s="138"/>
      <c r="AT70" s="138"/>
      <c r="AU70" s="138"/>
      <c r="AV70" s="138"/>
      <c r="AW70" s="138"/>
      <c r="AX70" s="139"/>
      <c r="AY70" s="137">
        <f t="shared" si="0"/>
        <v>1</v>
      </c>
      <c r="AZ70" s="138"/>
      <c r="BA70" s="138"/>
      <c r="BB70" s="138"/>
      <c r="BC70" s="138"/>
      <c r="BD70" s="138"/>
      <c r="BE70" s="138"/>
      <c r="BF70" s="138"/>
      <c r="BG70" s="138"/>
      <c r="BH70" s="139"/>
    </row>
    <row r="71" spans="1:60" ht="29.25" customHeight="1">
      <c r="A71" s="38"/>
      <c r="B71" s="38"/>
      <c r="C71" s="38"/>
      <c r="D71" s="38"/>
      <c r="E71" s="38"/>
      <c r="F71" s="38"/>
      <c r="G71" s="39" t="s">
        <v>64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38" t="s">
        <v>22</v>
      </c>
      <c r="U71" s="38"/>
      <c r="V71" s="38"/>
      <c r="W71" s="38"/>
      <c r="X71" s="38"/>
      <c r="Y71" s="39" t="s">
        <v>38</v>
      </c>
      <c r="Z71" s="155"/>
      <c r="AA71" s="155"/>
      <c r="AB71" s="155"/>
      <c r="AC71" s="155"/>
      <c r="AD71" s="155"/>
      <c r="AE71" s="155"/>
      <c r="AF71" s="155"/>
      <c r="AG71" s="155"/>
      <c r="AH71" s="156"/>
      <c r="AI71" s="137">
        <v>1</v>
      </c>
      <c r="AJ71" s="138"/>
      <c r="AK71" s="138"/>
      <c r="AL71" s="138"/>
      <c r="AM71" s="138"/>
      <c r="AN71" s="138"/>
      <c r="AO71" s="138"/>
      <c r="AP71" s="139"/>
      <c r="AQ71" s="137"/>
      <c r="AR71" s="138"/>
      <c r="AS71" s="138"/>
      <c r="AT71" s="138"/>
      <c r="AU71" s="138"/>
      <c r="AV71" s="138"/>
      <c r="AW71" s="138"/>
      <c r="AX71" s="139"/>
      <c r="AY71" s="137">
        <f t="shared" si="0"/>
        <v>1</v>
      </c>
      <c r="AZ71" s="138"/>
      <c r="BA71" s="138"/>
      <c r="BB71" s="138"/>
      <c r="BC71" s="138"/>
      <c r="BD71" s="138"/>
      <c r="BE71" s="138"/>
      <c r="BF71" s="138"/>
      <c r="BG71" s="138"/>
      <c r="BH71" s="139"/>
    </row>
    <row r="72" spans="1:60" ht="30.75" customHeight="1">
      <c r="A72" s="38"/>
      <c r="B72" s="38"/>
      <c r="C72" s="38"/>
      <c r="D72" s="38"/>
      <c r="E72" s="38"/>
      <c r="F72" s="38"/>
      <c r="G72" s="39" t="s">
        <v>95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2"/>
      <c r="T72" s="38" t="s">
        <v>22</v>
      </c>
      <c r="U72" s="38"/>
      <c r="V72" s="38"/>
      <c r="W72" s="38"/>
      <c r="X72" s="38"/>
      <c r="Y72" s="39" t="s">
        <v>38</v>
      </c>
      <c r="Z72" s="155"/>
      <c r="AA72" s="155"/>
      <c r="AB72" s="155"/>
      <c r="AC72" s="155"/>
      <c r="AD72" s="155"/>
      <c r="AE72" s="155"/>
      <c r="AF72" s="155"/>
      <c r="AG72" s="155"/>
      <c r="AH72" s="156"/>
      <c r="AI72" s="137">
        <v>1</v>
      </c>
      <c r="AJ72" s="138"/>
      <c r="AK72" s="138"/>
      <c r="AL72" s="138"/>
      <c r="AM72" s="138"/>
      <c r="AN72" s="138"/>
      <c r="AO72" s="138"/>
      <c r="AP72" s="139"/>
      <c r="AQ72" s="137"/>
      <c r="AR72" s="138"/>
      <c r="AS72" s="138"/>
      <c r="AT72" s="138"/>
      <c r="AU72" s="138"/>
      <c r="AV72" s="138"/>
      <c r="AW72" s="138"/>
      <c r="AX72" s="139"/>
      <c r="AY72" s="137">
        <f t="shared" si="0"/>
        <v>1</v>
      </c>
      <c r="AZ72" s="138"/>
      <c r="BA72" s="138"/>
      <c r="BB72" s="138"/>
      <c r="BC72" s="138"/>
      <c r="BD72" s="138"/>
      <c r="BE72" s="138"/>
      <c r="BF72" s="138"/>
      <c r="BG72" s="138"/>
      <c r="BH72" s="139"/>
    </row>
    <row r="73" spans="1:60" ht="30.75" customHeight="1">
      <c r="A73" s="146" t="s">
        <v>130</v>
      </c>
      <c r="B73" s="146"/>
      <c r="C73" s="146"/>
      <c r="D73" s="146"/>
      <c r="E73" s="146"/>
      <c r="F73" s="146"/>
      <c r="G73" s="52" t="s">
        <v>65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4"/>
      <c r="T73" s="51" t="s">
        <v>22</v>
      </c>
      <c r="U73" s="51"/>
      <c r="V73" s="51"/>
      <c r="W73" s="51"/>
      <c r="X73" s="51"/>
      <c r="Y73" s="55" t="s">
        <v>110</v>
      </c>
      <c r="Z73" s="76"/>
      <c r="AA73" s="76"/>
      <c r="AB73" s="76"/>
      <c r="AC73" s="76"/>
      <c r="AD73" s="76"/>
      <c r="AE73" s="76"/>
      <c r="AF73" s="76"/>
      <c r="AG73" s="76"/>
      <c r="AH73" s="77"/>
      <c r="AI73" s="149">
        <v>15</v>
      </c>
      <c r="AJ73" s="150"/>
      <c r="AK73" s="150"/>
      <c r="AL73" s="150"/>
      <c r="AM73" s="150"/>
      <c r="AN73" s="150"/>
      <c r="AO73" s="150"/>
      <c r="AP73" s="151"/>
      <c r="AQ73" s="149"/>
      <c r="AR73" s="150"/>
      <c r="AS73" s="150"/>
      <c r="AT73" s="150"/>
      <c r="AU73" s="150"/>
      <c r="AV73" s="150"/>
      <c r="AW73" s="150"/>
      <c r="AX73" s="151"/>
      <c r="AY73" s="149">
        <f t="shared" si="0"/>
        <v>15</v>
      </c>
      <c r="AZ73" s="150"/>
      <c r="BA73" s="150"/>
      <c r="BB73" s="150"/>
      <c r="BC73" s="150"/>
      <c r="BD73" s="150"/>
      <c r="BE73" s="150"/>
      <c r="BF73" s="150"/>
      <c r="BG73" s="150"/>
      <c r="BH73" s="151"/>
    </row>
    <row r="74" spans="1:60" ht="22.5" customHeight="1">
      <c r="A74" s="146" t="s">
        <v>131</v>
      </c>
      <c r="B74" s="146"/>
      <c r="C74" s="146"/>
      <c r="D74" s="146"/>
      <c r="E74" s="146"/>
      <c r="F74" s="146"/>
      <c r="G74" s="52" t="s">
        <v>26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4"/>
      <c r="T74" s="51" t="s">
        <v>22</v>
      </c>
      <c r="U74" s="51"/>
      <c r="V74" s="51"/>
      <c r="W74" s="51"/>
      <c r="X74" s="51"/>
      <c r="Y74" s="52" t="s">
        <v>23</v>
      </c>
      <c r="Z74" s="147"/>
      <c r="AA74" s="147"/>
      <c r="AB74" s="147"/>
      <c r="AC74" s="147"/>
      <c r="AD74" s="147"/>
      <c r="AE74" s="147"/>
      <c r="AF74" s="147"/>
      <c r="AG74" s="147"/>
      <c r="AH74" s="148"/>
      <c r="AI74" s="149">
        <f>SUM(AI75:AP77)</f>
        <v>19.75</v>
      </c>
      <c r="AJ74" s="150"/>
      <c r="AK74" s="150"/>
      <c r="AL74" s="150"/>
      <c r="AM74" s="150"/>
      <c r="AN74" s="150"/>
      <c r="AO74" s="150"/>
      <c r="AP74" s="151"/>
      <c r="AQ74" s="149"/>
      <c r="AR74" s="150"/>
      <c r="AS74" s="150"/>
      <c r="AT74" s="150"/>
      <c r="AU74" s="150"/>
      <c r="AV74" s="150"/>
      <c r="AW74" s="150"/>
      <c r="AX74" s="151"/>
      <c r="AY74" s="149">
        <f t="shared" si="0"/>
        <v>19.75</v>
      </c>
      <c r="AZ74" s="150"/>
      <c r="BA74" s="150"/>
      <c r="BB74" s="150"/>
      <c r="BC74" s="150"/>
      <c r="BD74" s="150"/>
      <c r="BE74" s="150"/>
      <c r="BF74" s="150"/>
      <c r="BG74" s="150"/>
      <c r="BH74" s="151"/>
    </row>
    <row r="75" spans="1:60" ht="30" customHeight="1">
      <c r="A75" s="38"/>
      <c r="B75" s="38"/>
      <c r="C75" s="38"/>
      <c r="D75" s="38"/>
      <c r="E75" s="38"/>
      <c r="F75" s="38"/>
      <c r="G75" s="39" t="s">
        <v>24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/>
      <c r="T75" s="38" t="s">
        <v>22</v>
      </c>
      <c r="U75" s="38"/>
      <c r="V75" s="38"/>
      <c r="W75" s="38"/>
      <c r="X75" s="38"/>
      <c r="Y75" s="39" t="s">
        <v>23</v>
      </c>
      <c r="Z75" s="155"/>
      <c r="AA75" s="155"/>
      <c r="AB75" s="155"/>
      <c r="AC75" s="155"/>
      <c r="AD75" s="155"/>
      <c r="AE75" s="155"/>
      <c r="AF75" s="155"/>
      <c r="AG75" s="155"/>
      <c r="AH75" s="156"/>
      <c r="AI75" s="137">
        <f>2+2</f>
        <v>4</v>
      </c>
      <c r="AJ75" s="138"/>
      <c r="AK75" s="138"/>
      <c r="AL75" s="138"/>
      <c r="AM75" s="138"/>
      <c r="AN75" s="138"/>
      <c r="AO75" s="138"/>
      <c r="AP75" s="139"/>
      <c r="AQ75" s="137"/>
      <c r="AR75" s="138"/>
      <c r="AS75" s="138"/>
      <c r="AT75" s="138"/>
      <c r="AU75" s="138"/>
      <c r="AV75" s="138"/>
      <c r="AW75" s="138"/>
      <c r="AX75" s="139"/>
      <c r="AY75" s="137">
        <f t="shared" si="0"/>
        <v>4</v>
      </c>
      <c r="AZ75" s="138"/>
      <c r="BA75" s="138"/>
      <c r="BB75" s="138"/>
      <c r="BC75" s="138"/>
      <c r="BD75" s="138"/>
      <c r="BE75" s="138"/>
      <c r="BF75" s="138"/>
      <c r="BG75" s="138"/>
      <c r="BH75" s="139"/>
    </row>
    <row r="76" spans="1:60" ht="24.75" customHeight="1">
      <c r="A76" s="38"/>
      <c r="B76" s="38"/>
      <c r="C76" s="38"/>
      <c r="D76" s="38"/>
      <c r="E76" s="38"/>
      <c r="F76" s="38"/>
      <c r="G76" s="39" t="s">
        <v>27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/>
      <c r="T76" s="38" t="s">
        <v>22</v>
      </c>
      <c r="U76" s="38"/>
      <c r="V76" s="38"/>
      <c r="W76" s="38"/>
      <c r="X76" s="38"/>
      <c r="Y76" s="39" t="s">
        <v>23</v>
      </c>
      <c r="Z76" s="155"/>
      <c r="AA76" s="155"/>
      <c r="AB76" s="155"/>
      <c r="AC76" s="155"/>
      <c r="AD76" s="155"/>
      <c r="AE76" s="155"/>
      <c r="AF76" s="155"/>
      <c r="AG76" s="155"/>
      <c r="AH76" s="156"/>
      <c r="AI76" s="137">
        <v>1.5</v>
      </c>
      <c r="AJ76" s="138"/>
      <c r="AK76" s="138"/>
      <c r="AL76" s="138"/>
      <c r="AM76" s="138"/>
      <c r="AN76" s="138"/>
      <c r="AO76" s="138"/>
      <c r="AP76" s="139"/>
      <c r="AQ76" s="137"/>
      <c r="AR76" s="138"/>
      <c r="AS76" s="138"/>
      <c r="AT76" s="138"/>
      <c r="AU76" s="138"/>
      <c r="AV76" s="138"/>
      <c r="AW76" s="138"/>
      <c r="AX76" s="139"/>
      <c r="AY76" s="137">
        <f t="shared" si="0"/>
        <v>1.5</v>
      </c>
      <c r="AZ76" s="138"/>
      <c r="BA76" s="138"/>
      <c r="BB76" s="138"/>
      <c r="BC76" s="138"/>
      <c r="BD76" s="138"/>
      <c r="BE76" s="138"/>
      <c r="BF76" s="138"/>
      <c r="BG76" s="138"/>
      <c r="BH76" s="139"/>
    </row>
    <row r="77" spans="1:60" ht="31.5" customHeight="1">
      <c r="A77" s="38"/>
      <c r="B77" s="38"/>
      <c r="C77" s="38"/>
      <c r="D77" s="38"/>
      <c r="E77" s="38"/>
      <c r="F77" s="38"/>
      <c r="G77" s="39" t="s">
        <v>25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/>
      <c r="T77" s="38" t="s">
        <v>22</v>
      </c>
      <c r="U77" s="38"/>
      <c r="V77" s="38"/>
      <c r="W77" s="38"/>
      <c r="X77" s="38"/>
      <c r="Y77" s="39" t="s">
        <v>23</v>
      </c>
      <c r="Z77" s="155"/>
      <c r="AA77" s="155"/>
      <c r="AB77" s="155"/>
      <c r="AC77" s="155"/>
      <c r="AD77" s="155"/>
      <c r="AE77" s="155"/>
      <c r="AF77" s="155"/>
      <c r="AG77" s="155"/>
      <c r="AH77" s="156"/>
      <c r="AI77" s="157">
        <f>12.75+1.5</f>
        <v>14.25</v>
      </c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>
        <f t="shared" si="0"/>
        <v>14.25</v>
      </c>
      <c r="AZ77" s="157"/>
      <c r="BA77" s="157"/>
      <c r="BB77" s="157"/>
      <c r="BC77" s="157"/>
      <c r="BD77" s="157"/>
      <c r="BE77" s="157"/>
      <c r="BF77" s="157"/>
      <c r="BG77" s="157"/>
      <c r="BH77" s="157"/>
    </row>
    <row r="78" spans="1:60" ht="55.5" customHeight="1">
      <c r="A78" s="146" t="s">
        <v>132</v>
      </c>
      <c r="B78" s="146"/>
      <c r="C78" s="146"/>
      <c r="D78" s="146"/>
      <c r="E78" s="146"/>
      <c r="F78" s="146"/>
      <c r="G78" s="52" t="s">
        <v>67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4"/>
      <c r="T78" s="51" t="s">
        <v>188</v>
      </c>
      <c r="U78" s="51"/>
      <c r="V78" s="51"/>
      <c r="W78" s="51"/>
      <c r="X78" s="51"/>
      <c r="Y78" s="158" t="s">
        <v>111</v>
      </c>
      <c r="Z78" s="159"/>
      <c r="AA78" s="159"/>
      <c r="AB78" s="159"/>
      <c r="AC78" s="159"/>
      <c r="AD78" s="159"/>
      <c r="AE78" s="159"/>
      <c r="AF78" s="159"/>
      <c r="AG78" s="159"/>
      <c r="AH78" s="160"/>
      <c r="AI78" s="161">
        <f>SUM(AI81:AP86)</f>
        <v>2340748</v>
      </c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>
        <f t="shared" si="0"/>
        <v>2340748</v>
      </c>
      <c r="AZ78" s="161"/>
      <c r="BA78" s="161"/>
      <c r="BB78" s="161"/>
      <c r="BC78" s="161"/>
      <c r="BD78" s="161"/>
      <c r="BE78" s="161"/>
      <c r="BF78" s="161"/>
      <c r="BG78" s="161"/>
      <c r="BH78" s="161"/>
    </row>
    <row r="79" spans="1:60" ht="12.75">
      <c r="A79" s="38"/>
      <c r="B79" s="38"/>
      <c r="C79" s="38"/>
      <c r="D79" s="38"/>
      <c r="E79" s="38"/>
      <c r="F79" s="38"/>
      <c r="G79" s="39" t="s">
        <v>120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/>
      <c r="T79" s="38"/>
      <c r="U79" s="38"/>
      <c r="V79" s="38"/>
      <c r="W79" s="38"/>
      <c r="X79" s="38"/>
      <c r="Y79" s="226"/>
      <c r="Z79" s="227"/>
      <c r="AA79" s="227"/>
      <c r="AB79" s="227"/>
      <c r="AC79" s="227"/>
      <c r="AD79" s="227"/>
      <c r="AE79" s="227"/>
      <c r="AF79" s="227"/>
      <c r="AG79" s="227"/>
      <c r="AH79" s="22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</row>
    <row r="80" spans="1:60" ht="19.5" customHeight="1">
      <c r="A80" s="38" t="s">
        <v>133</v>
      </c>
      <c r="B80" s="38"/>
      <c r="C80" s="38"/>
      <c r="D80" s="38"/>
      <c r="E80" s="38"/>
      <c r="F80" s="38"/>
      <c r="G80" s="39" t="s">
        <v>121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1"/>
      <c r="T80" s="38" t="s">
        <v>188</v>
      </c>
      <c r="U80" s="38"/>
      <c r="V80" s="38"/>
      <c r="W80" s="38"/>
      <c r="X80" s="38"/>
      <c r="Y80" s="88"/>
      <c r="Z80" s="89"/>
      <c r="AA80" s="89"/>
      <c r="AB80" s="89"/>
      <c r="AC80" s="89"/>
      <c r="AD80" s="89"/>
      <c r="AE80" s="89"/>
      <c r="AF80" s="89"/>
      <c r="AG80" s="89"/>
      <c r="AH80" s="90"/>
      <c r="AI80" s="218">
        <v>380060</v>
      </c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>
        <f>SUM(AI80:AX80)</f>
        <v>380060</v>
      </c>
      <c r="AZ80" s="218"/>
      <c r="BA80" s="218"/>
      <c r="BB80" s="218"/>
      <c r="BC80" s="218"/>
      <c r="BD80" s="218"/>
      <c r="BE80" s="218"/>
      <c r="BF80" s="218"/>
      <c r="BG80" s="218"/>
      <c r="BH80" s="218"/>
    </row>
    <row r="81" spans="1:60" ht="12.75">
      <c r="A81" s="38"/>
      <c r="B81" s="38"/>
      <c r="C81" s="38"/>
      <c r="D81" s="38"/>
      <c r="E81" s="38"/>
      <c r="F81" s="38"/>
      <c r="G81" s="64" t="s">
        <v>122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67" t="s">
        <v>188</v>
      </c>
      <c r="U81" s="67"/>
      <c r="V81" s="67"/>
      <c r="W81" s="67"/>
      <c r="X81" s="67"/>
      <c r="Y81" s="88"/>
      <c r="Z81" s="89"/>
      <c r="AA81" s="89"/>
      <c r="AB81" s="89"/>
      <c r="AC81" s="89"/>
      <c r="AD81" s="89"/>
      <c r="AE81" s="89"/>
      <c r="AF81" s="89"/>
      <c r="AG81" s="89"/>
      <c r="AH81" s="90"/>
      <c r="AI81" s="91">
        <f>AI80-AI82</f>
        <v>292495</v>
      </c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>
        <f aca="true" t="shared" si="1" ref="AY81:AY86">SUM(AI81:AX81)</f>
        <v>292495</v>
      </c>
      <c r="AZ81" s="91"/>
      <c r="BA81" s="91"/>
      <c r="BB81" s="91"/>
      <c r="BC81" s="91"/>
      <c r="BD81" s="91"/>
      <c r="BE81" s="91"/>
      <c r="BF81" s="91"/>
      <c r="BG81" s="91"/>
      <c r="BH81" s="91"/>
    </row>
    <row r="82" spans="1:60" ht="12.75">
      <c r="A82" s="38"/>
      <c r="B82" s="38"/>
      <c r="C82" s="38"/>
      <c r="D82" s="38"/>
      <c r="E82" s="38"/>
      <c r="F82" s="38"/>
      <c r="G82" s="64" t="s">
        <v>123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6"/>
      <c r="T82" s="67" t="s">
        <v>188</v>
      </c>
      <c r="U82" s="67"/>
      <c r="V82" s="67"/>
      <c r="W82" s="67"/>
      <c r="X82" s="67"/>
      <c r="Y82" s="88"/>
      <c r="Z82" s="89"/>
      <c r="AA82" s="89"/>
      <c r="AB82" s="89"/>
      <c r="AC82" s="89"/>
      <c r="AD82" s="89"/>
      <c r="AE82" s="89"/>
      <c r="AF82" s="89"/>
      <c r="AG82" s="89"/>
      <c r="AH82" s="90"/>
      <c r="AI82" s="91">
        <v>87565</v>
      </c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>
        <f>SUM(AI82:AX82)</f>
        <v>87565</v>
      </c>
      <c r="AZ82" s="91"/>
      <c r="BA82" s="91"/>
      <c r="BB82" s="91"/>
      <c r="BC82" s="91"/>
      <c r="BD82" s="91"/>
      <c r="BE82" s="91"/>
      <c r="BF82" s="91"/>
      <c r="BG82" s="91"/>
      <c r="BH82" s="91"/>
    </row>
    <row r="83" spans="1:60" ht="22.5" customHeight="1">
      <c r="A83" s="38" t="s">
        <v>134</v>
      </c>
      <c r="B83" s="38"/>
      <c r="C83" s="38"/>
      <c r="D83" s="38"/>
      <c r="E83" s="38"/>
      <c r="F83" s="38"/>
      <c r="G83" s="39" t="s">
        <v>124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  <c r="T83" s="38" t="s">
        <v>188</v>
      </c>
      <c r="U83" s="38"/>
      <c r="V83" s="38"/>
      <c r="W83" s="38"/>
      <c r="X83" s="38"/>
      <c r="Y83" s="226"/>
      <c r="Z83" s="227"/>
      <c r="AA83" s="227"/>
      <c r="AB83" s="227"/>
      <c r="AC83" s="227"/>
      <c r="AD83" s="227"/>
      <c r="AE83" s="227"/>
      <c r="AF83" s="227"/>
      <c r="AG83" s="227"/>
      <c r="AH83" s="228"/>
      <c r="AI83" s="218">
        <v>311446</v>
      </c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>
        <f t="shared" si="1"/>
        <v>311446</v>
      </c>
      <c r="AZ83" s="218"/>
      <c r="BA83" s="218"/>
      <c r="BB83" s="218"/>
      <c r="BC83" s="218"/>
      <c r="BD83" s="218"/>
      <c r="BE83" s="218"/>
      <c r="BF83" s="218"/>
      <c r="BG83" s="218"/>
      <c r="BH83" s="218"/>
    </row>
    <row r="84" spans="1:60" ht="12.75">
      <c r="A84" s="38"/>
      <c r="B84" s="38"/>
      <c r="C84" s="38"/>
      <c r="D84" s="38"/>
      <c r="E84" s="38"/>
      <c r="F84" s="38"/>
      <c r="G84" s="64" t="s">
        <v>122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6"/>
      <c r="T84" s="67" t="s">
        <v>188</v>
      </c>
      <c r="U84" s="67"/>
      <c r="V84" s="67"/>
      <c r="W84" s="67"/>
      <c r="X84" s="67"/>
      <c r="Y84" s="88"/>
      <c r="Z84" s="89"/>
      <c r="AA84" s="89"/>
      <c r="AB84" s="89"/>
      <c r="AC84" s="89"/>
      <c r="AD84" s="89"/>
      <c r="AE84" s="89"/>
      <c r="AF84" s="89"/>
      <c r="AG84" s="89"/>
      <c r="AH84" s="90"/>
      <c r="AI84" s="91">
        <f>AI83-AI85</f>
        <v>286467</v>
      </c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>
        <f>SUM(AI84:AX84)</f>
        <v>286467</v>
      </c>
      <c r="AZ84" s="91"/>
      <c r="BA84" s="91"/>
      <c r="BB84" s="91"/>
      <c r="BC84" s="91"/>
      <c r="BD84" s="91"/>
      <c r="BE84" s="91"/>
      <c r="BF84" s="91"/>
      <c r="BG84" s="91"/>
      <c r="BH84" s="91"/>
    </row>
    <row r="85" spans="1:60" ht="12.75">
      <c r="A85" s="38"/>
      <c r="B85" s="38"/>
      <c r="C85" s="38"/>
      <c r="D85" s="38"/>
      <c r="E85" s="38"/>
      <c r="F85" s="38"/>
      <c r="G85" s="64" t="s">
        <v>123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6"/>
      <c r="T85" s="67" t="s">
        <v>188</v>
      </c>
      <c r="U85" s="67"/>
      <c r="V85" s="67"/>
      <c r="W85" s="67"/>
      <c r="X85" s="67"/>
      <c r="Y85" s="88"/>
      <c r="Z85" s="89"/>
      <c r="AA85" s="89"/>
      <c r="AB85" s="89"/>
      <c r="AC85" s="89"/>
      <c r="AD85" s="89"/>
      <c r="AE85" s="89"/>
      <c r="AF85" s="89"/>
      <c r="AG85" s="89"/>
      <c r="AH85" s="90"/>
      <c r="AI85" s="91">
        <v>24979</v>
      </c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>
        <f>SUM(AI85:AX85)</f>
        <v>24979</v>
      </c>
      <c r="AZ85" s="91"/>
      <c r="BA85" s="91"/>
      <c r="BB85" s="91"/>
      <c r="BC85" s="91"/>
      <c r="BD85" s="91"/>
      <c r="BE85" s="91"/>
      <c r="BF85" s="91"/>
      <c r="BG85" s="91"/>
      <c r="BH85" s="91"/>
    </row>
    <row r="86" spans="1:60" ht="19.5" customHeight="1">
      <c r="A86" s="38" t="s">
        <v>135</v>
      </c>
      <c r="B86" s="38"/>
      <c r="C86" s="38"/>
      <c r="D86" s="38"/>
      <c r="E86" s="38"/>
      <c r="F86" s="38"/>
      <c r="G86" s="39" t="s">
        <v>187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1"/>
      <c r="T86" s="38" t="s">
        <v>188</v>
      </c>
      <c r="U86" s="38"/>
      <c r="V86" s="38"/>
      <c r="W86" s="38"/>
      <c r="X86" s="38"/>
      <c r="Y86" s="226"/>
      <c r="Z86" s="227"/>
      <c r="AA86" s="227"/>
      <c r="AB86" s="227"/>
      <c r="AC86" s="227"/>
      <c r="AD86" s="227"/>
      <c r="AE86" s="227"/>
      <c r="AF86" s="227"/>
      <c r="AG86" s="227"/>
      <c r="AH86" s="228"/>
      <c r="AI86" s="218">
        <v>1337796</v>
      </c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>
        <f t="shared" si="1"/>
        <v>1337796</v>
      </c>
      <c r="AZ86" s="218"/>
      <c r="BA86" s="218"/>
      <c r="BB86" s="218"/>
      <c r="BC86" s="218"/>
      <c r="BD86" s="218"/>
      <c r="BE86" s="218"/>
      <c r="BF86" s="218"/>
      <c r="BG86" s="218"/>
      <c r="BH86" s="218"/>
    </row>
    <row r="87" spans="1:60" ht="30.75" customHeight="1">
      <c r="A87" s="38" t="s">
        <v>136</v>
      </c>
      <c r="B87" s="38"/>
      <c r="C87" s="38"/>
      <c r="D87" s="38"/>
      <c r="E87" s="38"/>
      <c r="F87" s="38"/>
      <c r="G87" s="152" t="s">
        <v>28</v>
      </c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4"/>
      <c r="T87" s="135" t="s">
        <v>20</v>
      </c>
      <c r="U87" s="135"/>
      <c r="V87" s="135"/>
      <c r="W87" s="135"/>
      <c r="X87" s="135"/>
      <c r="Y87" s="152" t="s">
        <v>20</v>
      </c>
      <c r="Z87" s="162"/>
      <c r="AA87" s="162"/>
      <c r="AB87" s="162"/>
      <c r="AC87" s="162"/>
      <c r="AD87" s="162"/>
      <c r="AE87" s="162"/>
      <c r="AF87" s="162"/>
      <c r="AG87" s="162"/>
      <c r="AH87" s="163"/>
      <c r="AI87" s="137"/>
      <c r="AJ87" s="138"/>
      <c r="AK87" s="138"/>
      <c r="AL87" s="138"/>
      <c r="AM87" s="138"/>
      <c r="AN87" s="138"/>
      <c r="AO87" s="138"/>
      <c r="AP87" s="139"/>
      <c r="AQ87" s="137"/>
      <c r="AR87" s="138"/>
      <c r="AS87" s="138"/>
      <c r="AT87" s="138"/>
      <c r="AU87" s="138"/>
      <c r="AV87" s="138"/>
      <c r="AW87" s="138"/>
      <c r="AX87" s="139"/>
      <c r="AY87" s="137"/>
      <c r="AZ87" s="138"/>
      <c r="BA87" s="138"/>
      <c r="BB87" s="138"/>
      <c r="BC87" s="138"/>
      <c r="BD87" s="138"/>
      <c r="BE87" s="138"/>
      <c r="BF87" s="138"/>
      <c r="BG87" s="138"/>
      <c r="BH87" s="139"/>
    </row>
    <row r="88" spans="1:60" ht="35.25" customHeight="1">
      <c r="A88" s="146" t="s">
        <v>137</v>
      </c>
      <c r="B88" s="146"/>
      <c r="C88" s="146"/>
      <c r="D88" s="146"/>
      <c r="E88" s="146"/>
      <c r="F88" s="146"/>
      <c r="G88" s="52" t="s">
        <v>105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4"/>
      <c r="T88" s="51" t="s">
        <v>57</v>
      </c>
      <c r="U88" s="51"/>
      <c r="V88" s="51"/>
      <c r="W88" s="51"/>
      <c r="X88" s="51"/>
      <c r="Y88" s="55" t="s">
        <v>106</v>
      </c>
      <c r="Z88" s="76"/>
      <c r="AA88" s="76"/>
      <c r="AB88" s="76"/>
      <c r="AC88" s="76"/>
      <c r="AD88" s="76"/>
      <c r="AE88" s="76"/>
      <c r="AF88" s="76"/>
      <c r="AG88" s="76"/>
      <c r="AH88" s="77"/>
      <c r="AI88" s="78">
        <f>SUM(AI90:AP93)</f>
        <v>178</v>
      </c>
      <c r="AJ88" s="79"/>
      <c r="AK88" s="79"/>
      <c r="AL88" s="79"/>
      <c r="AM88" s="79"/>
      <c r="AN88" s="79"/>
      <c r="AO88" s="79"/>
      <c r="AP88" s="80"/>
      <c r="AQ88" s="78"/>
      <c r="AR88" s="79"/>
      <c r="AS88" s="79"/>
      <c r="AT88" s="79"/>
      <c r="AU88" s="79"/>
      <c r="AV88" s="79"/>
      <c r="AW88" s="79"/>
      <c r="AX88" s="80"/>
      <c r="AY88" s="78">
        <f>SUM(AI88:AX88)</f>
        <v>178</v>
      </c>
      <c r="AZ88" s="79"/>
      <c r="BA88" s="79"/>
      <c r="BB88" s="79"/>
      <c r="BC88" s="79"/>
      <c r="BD88" s="79"/>
      <c r="BE88" s="79"/>
      <c r="BF88" s="79"/>
      <c r="BG88" s="79"/>
      <c r="BH88" s="80"/>
    </row>
    <row r="89" spans="1:60" ht="12.75">
      <c r="A89" s="38"/>
      <c r="B89" s="38"/>
      <c r="C89" s="38"/>
      <c r="D89" s="38"/>
      <c r="E89" s="38"/>
      <c r="F89" s="38"/>
      <c r="G89" s="39" t="s">
        <v>100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2"/>
      <c r="T89" s="38"/>
      <c r="U89" s="38"/>
      <c r="V89" s="38"/>
      <c r="W89" s="38"/>
      <c r="X89" s="38"/>
      <c r="Y89" s="42"/>
      <c r="Z89" s="43"/>
      <c r="AA89" s="43"/>
      <c r="AB89" s="43"/>
      <c r="AC89" s="43"/>
      <c r="AD89" s="43"/>
      <c r="AE89" s="43"/>
      <c r="AF89" s="43"/>
      <c r="AG89" s="43"/>
      <c r="AH89" s="44"/>
      <c r="AI89" s="73"/>
      <c r="AJ89" s="74"/>
      <c r="AK89" s="74"/>
      <c r="AL89" s="74"/>
      <c r="AM89" s="74"/>
      <c r="AN89" s="74"/>
      <c r="AO89" s="74"/>
      <c r="AP89" s="75"/>
      <c r="AQ89" s="73"/>
      <c r="AR89" s="74"/>
      <c r="AS89" s="74"/>
      <c r="AT89" s="74"/>
      <c r="AU89" s="74"/>
      <c r="AV89" s="74"/>
      <c r="AW89" s="74"/>
      <c r="AX89" s="75"/>
      <c r="AY89" s="73"/>
      <c r="AZ89" s="74"/>
      <c r="BA89" s="74"/>
      <c r="BB89" s="74"/>
      <c r="BC89" s="74"/>
      <c r="BD89" s="74"/>
      <c r="BE89" s="74"/>
      <c r="BF89" s="74"/>
      <c r="BG89" s="74"/>
      <c r="BH89" s="75"/>
    </row>
    <row r="90" spans="1:60" ht="12.75">
      <c r="A90" s="38"/>
      <c r="B90" s="38"/>
      <c r="C90" s="38"/>
      <c r="D90" s="38"/>
      <c r="E90" s="38"/>
      <c r="F90" s="38"/>
      <c r="G90" s="64" t="s">
        <v>101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6"/>
      <c r="T90" s="67" t="s">
        <v>57</v>
      </c>
      <c r="U90" s="67"/>
      <c r="V90" s="67"/>
      <c r="W90" s="67"/>
      <c r="X90" s="67"/>
      <c r="Y90" s="68"/>
      <c r="Z90" s="69"/>
      <c r="AA90" s="69"/>
      <c r="AB90" s="69"/>
      <c r="AC90" s="69"/>
      <c r="AD90" s="69"/>
      <c r="AE90" s="69"/>
      <c r="AF90" s="69"/>
      <c r="AG90" s="69"/>
      <c r="AH90" s="70"/>
      <c r="AI90" s="61">
        <f>AI97+AI103</f>
        <v>76</v>
      </c>
      <c r="AJ90" s="62"/>
      <c r="AK90" s="62"/>
      <c r="AL90" s="62"/>
      <c r="AM90" s="62"/>
      <c r="AN90" s="62"/>
      <c r="AO90" s="62"/>
      <c r="AP90" s="63"/>
      <c r="AQ90" s="61"/>
      <c r="AR90" s="62"/>
      <c r="AS90" s="62"/>
      <c r="AT90" s="62"/>
      <c r="AU90" s="62"/>
      <c r="AV90" s="62"/>
      <c r="AW90" s="62"/>
      <c r="AX90" s="63"/>
      <c r="AY90" s="61">
        <f>SUM(AI90:AX90)</f>
        <v>76</v>
      </c>
      <c r="AZ90" s="62"/>
      <c r="BA90" s="62"/>
      <c r="BB90" s="62"/>
      <c r="BC90" s="62"/>
      <c r="BD90" s="62"/>
      <c r="BE90" s="62"/>
      <c r="BF90" s="62"/>
      <c r="BG90" s="62"/>
      <c r="BH90" s="63"/>
    </row>
    <row r="91" spans="1:60" ht="12.75">
      <c r="A91" s="38"/>
      <c r="B91" s="38"/>
      <c r="C91" s="38"/>
      <c r="D91" s="38"/>
      <c r="E91" s="38"/>
      <c r="F91" s="38"/>
      <c r="G91" s="64" t="s">
        <v>102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6"/>
      <c r="T91" s="67" t="s">
        <v>57</v>
      </c>
      <c r="U91" s="67"/>
      <c r="V91" s="67"/>
      <c r="W91" s="67"/>
      <c r="X91" s="67"/>
      <c r="Y91" s="68"/>
      <c r="Z91" s="69"/>
      <c r="AA91" s="69"/>
      <c r="AB91" s="69"/>
      <c r="AC91" s="69"/>
      <c r="AD91" s="69"/>
      <c r="AE91" s="69"/>
      <c r="AF91" s="69"/>
      <c r="AG91" s="69"/>
      <c r="AH91" s="70"/>
      <c r="AI91" s="61">
        <f>AI98+AI104</f>
        <v>88</v>
      </c>
      <c r="AJ91" s="62"/>
      <c r="AK91" s="62"/>
      <c r="AL91" s="62"/>
      <c r="AM91" s="62"/>
      <c r="AN91" s="62"/>
      <c r="AO91" s="62"/>
      <c r="AP91" s="63"/>
      <c r="AQ91" s="61"/>
      <c r="AR91" s="62"/>
      <c r="AS91" s="62"/>
      <c r="AT91" s="62"/>
      <c r="AU91" s="62"/>
      <c r="AV91" s="62"/>
      <c r="AW91" s="62"/>
      <c r="AX91" s="63"/>
      <c r="AY91" s="61">
        <f>SUM(AI91:AX91)</f>
        <v>88</v>
      </c>
      <c r="AZ91" s="62"/>
      <c r="BA91" s="62"/>
      <c r="BB91" s="62"/>
      <c r="BC91" s="62"/>
      <c r="BD91" s="62"/>
      <c r="BE91" s="62"/>
      <c r="BF91" s="62"/>
      <c r="BG91" s="62"/>
      <c r="BH91" s="63"/>
    </row>
    <row r="92" spans="1:60" ht="12.75">
      <c r="A92" s="38"/>
      <c r="B92" s="38"/>
      <c r="C92" s="38"/>
      <c r="D92" s="38"/>
      <c r="E92" s="38"/>
      <c r="F92" s="38"/>
      <c r="G92" s="64" t="s">
        <v>103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6"/>
      <c r="T92" s="67" t="s">
        <v>57</v>
      </c>
      <c r="U92" s="67"/>
      <c r="V92" s="67"/>
      <c r="W92" s="67"/>
      <c r="X92" s="67"/>
      <c r="Y92" s="68"/>
      <c r="Z92" s="69"/>
      <c r="AA92" s="69"/>
      <c r="AB92" s="69"/>
      <c r="AC92" s="69"/>
      <c r="AD92" s="69"/>
      <c r="AE92" s="69"/>
      <c r="AF92" s="69"/>
      <c r="AG92" s="69"/>
      <c r="AH92" s="70"/>
      <c r="AI92" s="61">
        <f>AI99+AI105</f>
        <v>11</v>
      </c>
      <c r="AJ92" s="62"/>
      <c r="AK92" s="62"/>
      <c r="AL92" s="62"/>
      <c r="AM92" s="62"/>
      <c r="AN92" s="62"/>
      <c r="AO92" s="62"/>
      <c r="AP92" s="63"/>
      <c r="AQ92" s="61"/>
      <c r="AR92" s="62"/>
      <c r="AS92" s="62"/>
      <c r="AT92" s="62"/>
      <c r="AU92" s="62"/>
      <c r="AV92" s="62"/>
      <c r="AW92" s="62"/>
      <c r="AX92" s="63"/>
      <c r="AY92" s="61">
        <f>SUM(AI92:AX92)</f>
        <v>11</v>
      </c>
      <c r="AZ92" s="62"/>
      <c r="BA92" s="62"/>
      <c r="BB92" s="62"/>
      <c r="BC92" s="62"/>
      <c r="BD92" s="62"/>
      <c r="BE92" s="62"/>
      <c r="BF92" s="62"/>
      <c r="BG92" s="62"/>
      <c r="BH92" s="63"/>
    </row>
    <row r="93" spans="1:60" ht="12.75">
      <c r="A93" s="38"/>
      <c r="B93" s="38"/>
      <c r="C93" s="38"/>
      <c r="D93" s="38"/>
      <c r="E93" s="38"/>
      <c r="F93" s="38"/>
      <c r="G93" s="64" t="s">
        <v>104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6"/>
      <c r="T93" s="67" t="s">
        <v>57</v>
      </c>
      <c r="U93" s="67"/>
      <c r="V93" s="67"/>
      <c r="W93" s="67"/>
      <c r="X93" s="67"/>
      <c r="Y93" s="68"/>
      <c r="Z93" s="69"/>
      <c r="AA93" s="69"/>
      <c r="AB93" s="69"/>
      <c r="AC93" s="69"/>
      <c r="AD93" s="69"/>
      <c r="AE93" s="69"/>
      <c r="AF93" s="69"/>
      <c r="AG93" s="69"/>
      <c r="AH93" s="70"/>
      <c r="AI93" s="61">
        <f>AI100+AI106</f>
        <v>3</v>
      </c>
      <c r="AJ93" s="62"/>
      <c r="AK93" s="62"/>
      <c r="AL93" s="62"/>
      <c r="AM93" s="62"/>
      <c r="AN93" s="62"/>
      <c r="AO93" s="62"/>
      <c r="AP93" s="63"/>
      <c r="AQ93" s="61"/>
      <c r="AR93" s="62"/>
      <c r="AS93" s="62"/>
      <c r="AT93" s="62"/>
      <c r="AU93" s="62"/>
      <c r="AV93" s="62"/>
      <c r="AW93" s="62"/>
      <c r="AX93" s="63"/>
      <c r="AY93" s="61">
        <f>SUM(AI93:AX93)</f>
        <v>3</v>
      </c>
      <c r="AZ93" s="62"/>
      <c r="BA93" s="62"/>
      <c r="BB93" s="62"/>
      <c r="BC93" s="62"/>
      <c r="BD93" s="62"/>
      <c r="BE93" s="62"/>
      <c r="BF93" s="62"/>
      <c r="BG93" s="62"/>
      <c r="BH93" s="63"/>
    </row>
    <row r="94" spans="1:60" ht="12.75">
      <c r="A94" s="38"/>
      <c r="B94" s="38"/>
      <c r="C94" s="38"/>
      <c r="D94" s="38"/>
      <c r="E94" s="38"/>
      <c r="F94" s="38"/>
      <c r="G94" s="39" t="s">
        <v>120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2"/>
      <c r="T94" s="38"/>
      <c r="U94" s="38"/>
      <c r="V94" s="38"/>
      <c r="W94" s="38"/>
      <c r="X94" s="38"/>
      <c r="Y94" s="42"/>
      <c r="Z94" s="43"/>
      <c r="AA94" s="43"/>
      <c r="AB94" s="43"/>
      <c r="AC94" s="43"/>
      <c r="AD94" s="43"/>
      <c r="AE94" s="43"/>
      <c r="AF94" s="43"/>
      <c r="AG94" s="43"/>
      <c r="AH94" s="44"/>
      <c r="AI94" s="73"/>
      <c r="AJ94" s="74"/>
      <c r="AK94" s="74"/>
      <c r="AL94" s="74"/>
      <c r="AM94" s="74"/>
      <c r="AN94" s="74"/>
      <c r="AO94" s="74"/>
      <c r="AP94" s="75"/>
      <c r="AQ94" s="73"/>
      <c r="AR94" s="74"/>
      <c r="AS94" s="74"/>
      <c r="AT94" s="74"/>
      <c r="AU94" s="74"/>
      <c r="AV94" s="74"/>
      <c r="AW94" s="74"/>
      <c r="AX94" s="75"/>
      <c r="AY94" s="73"/>
      <c r="AZ94" s="74"/>
      <c r="BA94" s="74"/>
      <c r="BB94" s="74"/>
      <c r="BC94" s="74"/>
      <c r="BD94" s="74"/>
      <c r="BE94" s="74"/>
      <c r="BF94" s="74"/>
      <c r="BG94" s="74"/>
      <c r="BH94" s="75"/>
    </row>
    <row r="95" spans="1:60" ht="19.5" customHeight="1">
      <c r="A95" s="38" t="s">
        <v>138</v>
      </c>
      <c r="B95" s="38"/>
      <c r="C95" s="38"/>
      <c r="D95" s="38"/>
      <c r="E95" s="38"/>
      <c r="F95" s="38"/>
      <c r="G95" s="39" t="s">
        <v>121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1"/>
      <c r="T95" s="38" t="s">
        <v>57</v>
      </c>
      <c r="U95" s="38"/>
      <c r="V95" s="38"/>
      <c r="W95" s="38"/>
      <c r="X95" s="38"/>
      <c r="Y95" s="88"/>
      <c r="Z95" s="89"/>
      <c r="AA95" s="89"/>
      <c r="AB95" s="89"/>
      <c r="AC95" s="89"/>
      <c r="AD95" s="89"/>
      <c r="AE95" s="89"/>
      <c r="AF95" s="89"/>
      <c r="AG95" s="89"/>
      <c r="AH95" s="90"/>
      <c r="AI95" s="218">
        <f>SUM(AI97:AP100)</f>
        <v>130</v>
      </c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73">
        <f>SUM(AI95:AX95)</f>
        <v>130</v>
      </c>
      <c r="AZ95" s="74"/>
      <c r="BA95" s="74"/>
      <c r="BB95" s="74"/>
      <c r="BC95" s="74"/>
      <c r="BD95" s="74"/>
      <c r="BE95" s="74"/>
      <c r="BF95" s="74"/>
      <c r="BG95" s="74"/>
      <c r="BH95" s="75"/>
    </row>
    <row r="96" spans="1:60" ht="12.75">
      <c r="A96" s="38"/>
      <c r="B96" s="38"/>
      <c r="C96" s="38"/>
      <c r="D96" s="38"/>
      <c r="E96" s="38"/>
      <c r="F96" s="38"/>
      <c r="G96" s="39" t="s">
        <v>100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1"/>
      <c r="T96" s="38"/>
      <c r="U96" s="38"/>
      <c r="V96" s="38"/>
      <c r="W96" s="38"/>
      <c r="X96" s="38"/>
      <c r="Y96" s="42"/>
      <c r="Z96" s="43"/>
      <c r="AA96" s="43"/>
      <c r="AB96" s="43"/>
      <c r="AC96" s="43"/>
      <c r="AD96" s="43"/>
      <c r="AE96" s="43"/>
      <c r="AF96" s="43"/>
      <c r="AG96" s="43"/>
      <c r="AH96" s="44"/>
      <c r="AI96" s="73"/>
      <c r="AJ96" s="74"/>
      <c r="AK96" s="74"/>
      <c r="AL96" s="74"/>
      <c r="AM96" s="74"/>
      <c r="AN96" s="74"/>
      <c r="AO96" s="74"/>
      <c r="AP96" s="75"/>
      <c r="AQ96" s="73"/>
      <c r="AR96" s="74"/>
      <c r="AS96" s="74"/>
      <c r="AT96" s="74"/>
      <c r="AU96" s="74"/>
      <c r="AV96" s="74"/>
      <c r="AW96" s="74"/>
      <c r="AX96" s="75"/>
      <c r="AY96" s="73"/>
      <c r="AZ96" s="74"/>
      <c r="BA96" s="74"/>
      <c r="BB96" s="74"/>
      <c r="BC96" s="74"/>
      <c r="BD96" s="74"/>
      <c r="BE96" s="74"/>
      <c r="BF96" s="74"/>
      <c r="BG96" s="74"/>
      <c r="BH96" s="75"/>
    </row>
    <row r="97" spans="1:60" ht="12.75">
      <c r="A97" s="38"/>
      <c r="B97" s="38"/>
      <c r="C97" s="38"/>
      <c r="D97" s="38"/>
      <c r="E97" s="38"/>
      <c r="F97" s="38"/>
      <c r="G97" s="64" t="s">
        <v>101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6"/>
      <c r="T97" s="67" t="s">
        <v>57</v>
      </c>
      <c r="U97" s="67"/>
      <c r="V97" s="67"/>
      <c r="W97" s="67"/>
      <c r="X97" s="67"/>
      <c r="Y97" s="68"/>
      <c r="Z97" s="69"/>
      <c r="AA97" s="69"/>
      <c r="AB97" s="69"/>
      <c r="AC97" s="69"/>
      <c r="AD97" s="69"/>
      <c r="AE97" s="69"/>
      <c r="AF97" s="69"/>
      <c r="AG97" s="69"/>
      <c r="AH97" s="70"/>
      <c r="AI97" s="61">
        <v>59</v>
      </c>
      <c r="AJ97" s="62"/>
      <c r="AK97" s="62"/>
      <c r="AL97" s="62"/>
      <c r="AM97" s="62"/>
      <c r="AN97" s="62"/>
      <c r="AO97" s="62"/>
      <c r="AP97" s="63"/>
      <c r="AQ97" s="61"/>
      <c r="AR97" s="62"/>
      <c r="AS97" s="62"/>
      <c r="AT97" s="62"/>
      <c r="AU97" s="62"/>
      <c r="AV97" s="62"/>
      <c r="AW97" s="62"/>
      <c r="AX97" s="63"/>
      <c r="AY97" s="61">
        <f>SUM(AI97:AX97)</f>
        <v>59</v>
      </c>
      <c r="AZ97" s="62"/>
      <c r="BA97" s="62"/>
      <c r="BB97" s="62"/>
      <c r="BC97" s="62"/>
      <c r="BD97" s="62"/>
      <c r="BE97" s="62"/>
      <c r="BF97" s="62"/>
      <c r="BG97" s="62"/>
      <c r="BH97" s="63"/>
    </row>
    <row r="98" spans="1:60" ht="12.75">
      <c r="A98" s="38"/>
      <c r="B98" s="38"/>
      <c r="C98" s="38"/>
      <c r="D98" s="38"/>
      <c r="E98" s="38"/>
      <c r="F98" s="38"/>
      <c r="G98" s="64" t="s">
        <v>102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6"/>
      <c r="T98" s="67" t="s">
        <v>57</v>
      </c>
      <c r="U98" s="67"/>
      <c r="V98" s="67"/>
      <c r="W98" s="67"/>
      <c r="X98" s="67"/>
      <c r="Y98" s="68"/>
      <c r="Z98" s="69"/>
      <c r="AA98" s="69"/>
      <c r="AB98" s="69"/>
      <c r="AC98" s="69"/>
      <c r="AD98" s="69"/>
      <c r="AE98" s="69"/>
      <c r="AF98" s="69"/>
      <c r="AG98" s="69"/>
      <c r="AH98" s="70"/>
      <c r="AI98" s="61">
        <v>63</v>
      </c>
      <c r="AJ98" s="62"/>
      <c r="AK98" s="62"/>
      <c r="AL98" s="62"/>
      <c r="AM98" s="62"/>
      <c r="AN98" s="62"/>
      <c r="AO98" s="62"/>
      <c r="AP98" s="63"/>
      <c r="AQ98" s="61"/>
      <c r="AR98" s="62"/>
      <c r="AS98" s="62"/>
      <c r="AT98" s="62"/>
      <c r="AU98" s="62"/>
      <c r="AV98" s="62"/>
      <c r="AW98" s="62"/>
      <c r="AX98" s="63"/>
      <c r="AY98" s="61">
        <f>SUM(AI98:AX98)</f>
        <v>63</v>
      </c>
      <c r="AZ98" s="62"/>
      <c r="BA98" s="62"/>
      <c r="BB98" s="62"/>
      <c r="BC98" s="62"/>
      <c r="BD98" s="62"/>
      <c r="BE98" s="62"/>
      <c r="BF98" s="62"/>
      <c r="BG98" s="62"/>
      <c r="BH98" s="63"/>
    </row>
    <row r="99" spans="1:60" ht="12.75">
      <c r="A99" s="38"/>
      <c r="B99" s="38"/>
      <c r="C99" s="38"/>
      <c r="D99" s="38"/>
      <c r="E99" s="38"/>
      <c r="F99" s="38"/>
      <c r="G99" s="64" t="s">
        <v>103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6"/>
      <c r="T99" s="67" t="s">
        <v>57</v>
      </c>
      <c r="U99" s="67"/>
      <c r="V99" s="67"/>
      <c r="W99" s="67"/>
      <c r="X99" s="67"/>
      <c r="Y99" s="68"/>
      <c r="Z99" s="69"/>
      <c r="AA99" s="69"/>
      <c r="AB99" s="69"/>
      <c r="AC99" s="69"/>
      <c r="AD99" s="69"/>
      <c r="AE99" s="69"/>
      <c r="AF99" s="69"/>
      <c r="AG99" s="69"/>
      <c r="AH99" s="70"/>
      <c r="AI99" s="61">
        <v>8</v>
      </c>
      <c r="AJ99" s="62"/>
      <c r="AK99" s="62"/>
      <c r="AL99" s="62"/>
      <c r="AM99" s="62"/>
      <c r="AN99" s="62"/>
      <c r="AO99" s="62"/>
      <c r="AP99" s="63"/>
      <c r="AQ99" s="61"/>
      <c r="AR99" s="62"/>
      <c r="AS99" s="62"/>
      <c r="AT99" s="62"/>
      <c r="AU99" s="62"/>
      <c r="AV99" s="62"/>
      <c r="AW99" s="62"/>
      <c r="AX99" s="63"/>
      <c r="AY99" s="61">
        <f>SUM(AI99:AX99)</f>
        <v>8</v>
      </c>
      <c r="AZ99" s="62"/>
      <c r="BA99" s="62"/>
      <c r="BB99" s="62"/>
      <c r="BC99" s="62"/>
      <c r="BD99" s="62"/>
      <c r="BE99" s="62"/>
      <c r="BF99" s="62"/>
      <c r="BG99" s="62"/>
      <c r="BH99" s="63"/>
    </row>
    <row r="100" spans="1:60" ht="12.75">
      <c r="A100" s="38"/>
      <c r="B100" s="38"/>
      <c r="C100" s="38"/>
      <c r="D100" s="38"/>
      <c r="E100" s="38"/>
      <c r="F100" s="38"/>
      <c r="G100" s="64" t="s">
        <v>104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6"/>
      <c r="T100" s="67" t="s">
        <v>57</v>
      </c>
      <c r="U100" s="67"/>
      <c r="V100" s="67"/>
      <c r="W100" s="67"/>
      <c r="X100" s="67"/>
      <c r="Y100" s="68"/>
      <c r="Z100" s="69"/>
      <c r="AA100" s="69"/>
      <c r="AB100" s="69"/>
      <c r="AC100" s="69"/>
      <c r="AD100" s="69"/>
      <c r="AE100" s="69"/>
      <c r="AF100" s="69"/>
      <c r="AG100" s="69"/>
      <c r="AH100" s="70"/>
      <c r="AI100" s="61"/>
      <c r="AJ100" s="62"/>
      <c r="AK100" s="62"/>
      <c r="AL100" s="62"/>
      <c r="AM100" s="62"/>
      <c r="AN100" s="62"/>
      <c r="AO100" s="62"/>
      <c r="AP100" s="63"/>
      <c r="AQ100" s="61"/>
      <c r="AR100" s="62"/>
      <c r="AS100" s="62"/>
      <c r="AT100" s="62"/>
      <c r="AU100" s="62"/>
      <c r="AV100" s="62"/>
      <c r="AW100" s="62"/>
      <c r="AX100" s="63"/>
      <c r="AY100" s="61"/>
      <c r="AZ100" s="62"/>
      <c r="BA100" s="62"/>
      <c r="BB100" s="62"/>
      <c r="BC100" s="62"/>
      <c r="BD100" s="62"/>
      <c r="BE100" s="62"/>
      <c r="BF100" s="62"/>
      <c r="BG100" s="62"/>
      <c r="BH100" s="63"/>
    </row>
    <row r="101" spans="1:60" ht="19.5" customHeight="1">
      <c r="A101" s="38" t="s">
        <v>139</v>
      </c>
      <c r="B101" s="38"/>
      <c r="C101" s="38"/>
      <c r="D101" s="38"/>
      <c r="E101" s="38"/>
      <c r="F101" s="38"/>
      <c r="G101" s="39" t="s">
        <v>124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1"/>
      <c r="T101" s="38" t="s">
        <v>57</v>
      </c>
      <c r="U101" s="38"/>
      <c r="V101" s="38"/>
      <c r="W101" s="38"/>
      <c r="X101" s="38"/>
      <c r="Y101" s="88"/>
      <c r="Z101" s="89"/>
      <c r="AA101" s="89"/>
      <c r="AB101" s="89"/>
      <c r="AC101" s="89"/>
      <c r="AD101" s="89"/>
      <c r="AE101" s="89"/>
      <c r="AF101" s="89"/>
      <c r="AG101" s="89"/>
      <c r="AH101" s="90"/>
      <c r="AI101" s="218">
        <f>SUM(AI103:AP106)</f>
        <v>48</v>
      </c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73">
        <f>SUM(AI101:AX101)</f>
        <v>48</v>
      </c>
      <c r="AZ101" s="74"/>
      <c r="BA101" s="74"/>
      <c r="BB101" s="74"/>
      <c r="BC101" s="74"/>
      <c r="BD101" s="74"/>
      <c r="BE101" s="74"/>
      <c r="BF101" s="74"/>
      <c r="BG101" s="74"/>
      <c r="BH101" s="75"/>
    </row>
    <row r="102" spans="1:60" ht="12.75">
      <c r="A102" s="38"/>
      <c r="B102" s="38"/>
      <c r="C102" s="38"/>
      <c r="D102" s="38"/>
      <c r="E102" s="38"/>
      <c r="F102" s="38"/>
      <c r="G102" s="39" t="s">
        <v>100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2"/>
      <c r="T102" s="38"/>
      <c r="U102" s="38"/>
      <c r="V102" s="38"/>
      <c r="W102" s="38"/>
      <c r="X102" s="38"/>
      <c r="Y102" s="42"/>
      <c r="Z102" s="43"/>
      <c r="AA102" s="43"/>
      <c r="AB102" s="43"/>
      <c r="AC102" s="43"/>
      <c r="AD102" s="43"/>
      <c r="AE102" s="43"/>
      <c r="AF102" s="43"/>
      <c r="AG102" s="43"/>
      <c r="AH102" s="44"/>
      <c r="AI102" s="73"/>
      <c r="AJ102" s="74"/>
      <c r="AK102" s="74"/>
      <c r="AL102" s="74"/>
      <c r="AM102" s="74"/>
      <c r="AN102" s="74"/>
      <c r="AO102" s="74"/>
      <c r="AP102" s="75"/>
      <c r="AQ102" s="73"/>
      <c r="AR102" s="74"/>
      <c r="AS102" s="74"/>
      <c r="AT102" s="74"/>
      <c r="AU102" s="74"/>
      <c r="AV102" s="74"/>
      <c r="AW102" s="74"/>
      <c r="AX102" s="75"/>
      <c r="AY102" s="73"/>
      <c r="AZ102" s="74"/>
      <c r="BA102" s="74"/>
      <c r="BB102" s="74"/>
      <c r="BC102" s="74"/>
      <c r="BD102" s="74"/>
      <c r="BE102" s="74"/>
      <c r="BF102" s="74"/>
      <c r="BG102" s="74"/>
      <c r="BH102" s="75"/>
    </row>
    <row r="103" spans="1:60" ht="12.75">
      <c r="A103" s="38"/>
      <c r="B103" s="38"/>
      <c r="C103" s="38"/>
      <c r="D103" s="38"/>
      <c r="E103" s="38"/>
      <c r="F103" s="38"/>
      <c r="G103" s="64" t="s">
        <v>101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6"/>
      <c r="T103" s="67" t="s">
        <v>57</v>
      </c>
      <c r="U103" s="67"/>
      <c r="V103" s="67"/>
      <c r="W103" s="67"/>
      <c r="X103" s="67"/>
      <c r="Y103" s="68"/>
      <c r="Z103" s="69"/>
      <c r="AA103" s="69"/>
      <c r="AB103" s="69"/>
      <c r="AC103" s="69"/>
      <c r="AD103" s="69"/>
      <c r="AE103" s="69"/>
      <c r="AF103" s="69"/>
      <c r="AG103" s="69"/>
      <c r="AH103" s="70"/>
      <c r="AI103" s="61">
        <v>17</v>
      </c>
      <c r="AJ103" s="62"/>
      <c r="AK103" s="62"/>
      <c r="AL103" s="62"/>
      <c r="AM103" s="62"/>
      <c r="AN103" s="62"/>
      <c r="AO103" s="62"/>
      <c r="AP103" s="63"/>
      <c r="AQ103" s="61"/>
      <c r="AR103" s="62"/>
      <c r="AS103" s="62"/>
      <c r="AT103" s="62"/>
      <c r="AU103" s="62"/>
      <c r="AV103" s="62"/>
      <c r="AW103" s="62"/>
      <c r="AX103" s="63"/>
      <c r="AY103" s="61">
        <f>SUM(AI103:AX103)</f>
        <v>17</v>
      </c>
      <c r="AZ103" s="62"/>
      <c r="BA103" s="62"/>
      <c r="BB103" s="62"/>
      <c r="BC103" s="62"/>
      <c r="BD103" s="62"/>
      <c r="BE103" s="62"/>
      <c r="BF103" s="62"/>
      <c r="BG103" s="62"/>
      <c r="BH103" s="63"/>
    </row>
    <row r="104" spans="1:60" ht="12.75">
      <c r="A104" s="38"/>
      <c r="B104" s="38"/>
      <c r="C104" s="38"/>
      <c r="D104" s="38"/>
      <c r="E104" s="38"/>
      <c r="F104" s="38"/>
      <c r="G104" s="64" t="s">
        <v>102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6"/>
      <c r="T104" s="67" t="s">
        <v>57</v>
      </c>
      <c r="U104" s="67"/>
      <c r="V104" s="67"/>
      <c r="W104" s="67"/>
      <c r="X104" s="67"/>
      <c r="Y104" s="68"/>
      <c r="Z104" s="69"/>
      <c r="AA104" s="69"/>
      <c r="AB104" s="69"/>
      <c r="AC104" s="69"/>
      <c r="AD104" s="69"/>
      <c r="AE104" s="69"/>
      <c r="AF104" s="69"/>
      <c r="AG104" s="69"/>
      <c r="AH104" s="70"/>
      <c r="AI104" s="61">
        <v>25</v>
      </c>
      <c r="AJ104" s="62"/>
      <c r="AK104" s="62"/>
      <c r="AL104" s="62"/>
      <c r="AM104" s="62"/>
      <c r="AN104" s="62"/>
      <c r="AO104" s="62"/>
      <c r="AP104" s="63"/>
      <c r="AQ104" s="61"/>
      <c r="AR104" s="62"/>
      <c r="AS104" s="62"/>
      <c r="AT104" s="62"/>
      <c r="AU104" s="62"/>
      <c r="AV104" s="62"/>
      <c r="AW104" s="62"/>
      <c r="AX104" s="63"/>
      <c r="AY104" s="61">
        <f>SUM(AI104:AX104)</f>
        <v>25</v>
      </c>
      <c r="AZ104" s="62"/>
      <c r="BA104" s="62"/>
      <c r="BB104" s="62"/>
      <c r="BC104" s="62"/>
      <c r="BD104" s="62"/>
      <c r="BE104" s="62"/>
      <c r="BF104" s="62"/>
      <c r="BG104" s="62"/>
      <c r="BH104" s="63"/>
    </row>
    <row r="105" spans="1:60" ht="12.75">
      <c r="A105" s="38"/>
      <c r="B105" s="38"/>
      <c r="C105" s="38"/>
      <c r="D105" s="38"/>
      <c r="E105" s="38"/>
      <c r="F105" s="38"/>
      <c r="G105" s="64" t="s">
        <v>103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6"/>
      <c r="T105" s="67" t="s">
        <v>57</v>
      </c>
      <c r="U105" s="67"/>
      <c r="V105" s="67"/>
      <c r="W105" s="67"/>
      <c r="X105" s="67"/>
      <c r="Y105" s="68"/>
      <c r="Z105" s="69"/>
      <c r="AA105" s="69"/>
      <c r="AB105" s="69"/>
      <c r="AC105" s="69"/>
      <c r="AD105" s="69"/>
      <c r="AE105" s="69"/>
      <c r="AF105" s="69"/>
      <c r="AG105" s="69"/>
      <c r="AH105" s="70"/>
      <c r="AI105" s="61">
        <v>3</v>
      </c>
      <c r="AJ105" s="62"/>
      <c r="AK105" s="62"/>
      <c r="AL105" s="62"/>
      <c r="AM105" s="62"/>
      <c r="AN105" s="62"/>
      <c r="AO105" s="62"/>
      <c r="AP105" s="63"/>
      <c r="AQ105" s="61"/>
      <c r="AR105" s="62"/>
      <c r="AS105" s="62"/>
      <c r="AT105" s="62"/>
      <c r="AU105" s="62"/>
      <c r="AV105" s="62"/>
      <c r="AW105" s="62"/>
      <c r="AX105" s="63"/>
      <c r="AY105" s="61">
        <f>SUM(AI105:AX105)</f>
        <v>3</v>
      </c>
      <c r="AZ105" s="62"/>
      <c r="BA105" s="62"/>
      <c r="BB105" s="62"/>
      <c r="BC105" s="62"/>
      <c r="BD105" s="62"/>
      <c r="BE105" s="62"/>
      <c r="BF105" s="62"/>
      <c r="BG105" s="62"/>
      <c r="BH105" s="63"/>
    </row>
    <row r="106" spans="1:60" ht="12.75">
      <c r="A106" s="38"/>
      <c r="B106" s="38"/>
      <c r="C106" s="38"/>
      <c r="D106" s="38"/>
      <c r="E106" s="38"/>
      <c r="F106" s="38"/>
      <c r="G106" s="64" t="s">
        <v>104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6"/>
      <c r="T106" s="67" t="s">
        <v>57</v>
      </c>
      <c r="U106" s="67"/>
      <c r="V106" s="67"/>
      <c r="W106" s="67"/>
      <c r="X106" s="67"/>
      <c r="Y106" s="68"/>
      <c r="Z106" s="69"/>
      <c r="AA106" s="69"/>
      <c r="AB106" s="69"/>
      <c r="AC106" s="69"/>
      <c r="AD106" s="69"/>
      <c r="AE106" s="69"/>
      <c r="AF106" s="69"/>
      <c r="AG106" s="69"/>
      <c r="AH106" s="70"/>
      <c r="AI106" s="61">
        <v>3</v>
      </c>
      <c r="AJ106" s="62"/>
      <c r="AK106" s="62"/>
      <c r="AL106" s="62"/>
      <c r="AM106" s="62"/>
      <c r="AN106" s="62"/>
      <c r="AO106" s="62"/>
      <c r="AP106" s="63"/>
      <c r="AQ106" s="61"/>
      <c r="AR106" s="62"/>
      <c r="AS106" s="62"/>
      <c r="AT106" s="62"/>
      <c r="AU106" s="62"/>
      <c r="AV106" s="62"/>
      <c r="AW106" s="62"/>
      <c r="AX106" s="63"/>
      <c r="AY106" s="61">
        <f>SUM(AI106:AX106)</f>
        <v>3</v>
      </c>
      <c r="AZ106" s="62"/>
      <c r="BA106" s="62"/>
      <c r="BB106" s="62"/>
      <c r="BC106" s="62"/>
      <c r="BD106" s="62"/>
      <c r="BE106" s="62"/>
      <c r="BF106" s="62"/>
      <c r="BG106" s="62"/>
      <c r="BH106" s="63"/>
    </row>
    <row r="107" spans="1:60" ht="45" customHeight="1">
      <c r="A107" s="51" t="s">
        <v>140</v>
      </c>
      <c r="B107" s="51"/>
      <c r="C107" s="51"/>
      <c r="D107" s="51"/>
      <c r="E107" s="51"/>
      <c r="F107" s="51"/>
      <c r="G107" s="52" t="s">
        <v>107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4"/>
      <c r="T107" s="51" t="s">
        <v>57</v>
      </c>
      <c r="U107" s="51"/>
      <c r="V107" s="51"/>
      <c r="W107" s="51"/>
      <c r="X107" s="51"/>
      <c r="Y107" s="55" t="s">
        <v>66</v>
      </c>
      <c r="Z107" s="76"/>
      <c r="AA107" s="76"/>
      <c r="AB107" s="76"/>
      <c r="AC107" s="76"/>
      <c r="AD107" s="76"/>
      <c r="AE107" s="76"/>
      <c r="AF107" s="76"/>
      <c r="AG107" s="76"/>
      <c r="AH107" s="77"/>
      <c r="AI107" s="78">
        <f>SUM(AI109:AP112)</f>
        <v>15280</v>
      </c>
      <c r="AJ107" s="79"/>
      <c r="AK107" s="79"/>
      <c r="AL107" s="79"/>
      <c r="AM107" s="79"/>
      <c r="AN107" s="79"/>
      <c r="AO107" s="79"/>
      <c r="AP107" s="80"/>
      <c r="AQ107" s="78">
        <f>SUM(AQ109:AX112)</f>
        <v>1713</v>
      </c>
      <c r="AR107" s="79"/>
      <c r="AS107" s="79"/>
      <c r="AT107" s="79"/>
      <c r="AU107" s="79"/>
      <c r="AV107" s="79"/>
      <c r="AW107" s="79"/>
      <c r="AX107" s="80"/>
      <c r="AY107" s="78">
        <f>SUM(AI107:AX107)</f>
        <v>16993</v>
      </c>
      <c r="AZ107" s="79"/>
      <c r="BA107" s="79"/>
      <c r="BB107" s="79"/>
      <c r="BC107" s="79"/>
      <c r="BD107" s="79"/>
      <c r="BE107" s="79"/>
      <c r="BF107" s="79"/>
      <c r="BG107" s="79"/>
      <c r="BH107" s="80"/>
    </row>
    <row r="108" spans="1:60" ht="12.75">
      <c r="A108" s="38"/>
      <c r="B108" s="38"/>
      <c r="C108" s="38"/>
      <c r="D108" s="38"/>
      <c r="E108" s="38"/>
      <c r="F108" s="38"/>
      <c r="G108" s="39" t="s">
        <v>100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2"/>
      <c r="T108" s="38"/>
      <c r="U108" s="38"/>
      <c r="V108" s="38"/>
      <c r="W108" s="38"/>
      <c r="X108" s="38"/>
      <c r="Y108" s="42"/>
      <c r="Z108" s="43"/>
      <c r="AA108" s="43"/>
      <c r="AB108" s="43"/>
      <c r="AC108" s="43"/>
      <c r="AD108" s="43"/>
      <c r="AE108" s="43"/>
      <c r="AF108" s="43"/>
      <c r="AG108" s="43"/>
      <c r="AH108" s="44"/>
      <c r="AI108" s="73"/>
      <c r="AJ108" s="74"/>
      <c r="AK108" s="74"/>
      <c r="AL108" s="74"/>
      <c r="AM108" s="74"/>
      <c r="AN108" s="74"/>
      <c r="AO108" s="74"/>
      <c r="AP108" s="75"/>
      <c r="AQ108" s="73"/>
      <c r="AR108" s="74"/>
      <c r="AS108" s="74"/>
      <c r="AT108" s="74"/>
      <c r="AU108" s="74"/>
      <c r="AV108" s="74"/>
      <c r="AW108" s="74"/>
      <c r="AX108" s="75"/>
      <c r="AY108" s="73"/>
      <c r="AZ108" s="74"/>
      <c r="BA108" s="74"/>
      <c r="BB108" s="74"/>
      <c r="BC108" s="74"/>
      <c r="BD108" s="74"/>
      <c r="BE108" s="74"/>
      <c r="BF108" s="74"/>
      <c r="BG108" s="74"/>
      <c r="BH108" s="75"/>
    </row>
    <row r="109" spans="1:60" ht="12.75">
      <c r="A109" s="38"/>
      <c r="B109" s="38"/>
      <c r="C109" s="38"/>
      <c r="D109" s="38"/>
      <c r="E109" s="38"/>
      <c r="F109" s="38"/>
      <c r="G109" s="64" t="s">
        <v>101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6"/>
      <c r="T109" s="67" t="s">
        <v>57</v>
      </c>
      <c r="U109" s="67"/>
      <c r="V109" s="67"/>
      <c r="W109" s="67"/>
      <c r="X109" s="67"/>
      <c r="Y109" s="68"/>
      <c r="Z109" s="69"/>
      <c r="AA109" s="69"/>
      <c r="AB109" s="69"/>
      <c r="AC109" s="69"/>
      <c r="AD109" s="69"/>
      <c r="AE109" s="69"/>
      <c r="AF109" s="69"/>
      <c r="AG109" s="69"/>
      <c r="AH109" s="70"/>
      <c r="AI109" s="61">
        <f>AI116+AI122</f>
        <v>4564</v>
      </c>
      <c r="AJ109" s="62"/>
      <c r="AK109" s="62"/>
      <c r="AL109" s="62"/>
      <c r="AM109" s="62"/>
      <c r="AN109" s="62"/>
      <c r="AO109" s="62"/>
      <c r="AP109" s="63"/>
      <c r="AQ109" s="61">
        <v>953</v>
      </c>
      <c r="AR109" s="62"/>
      <c r="AS109" s="62"/>
      <c r="AT109" s="62"/>
      <c r="AU109" s="62"/>
      <c r="AV109" s="62"/>
      <c r="AW109" s="62"/>
      <c r="AX109" s="63"/>
      <c r="AY109" s="61">
        <f>SUM(AI109:AX109)</f>
        <v>5517</v>
      </c>
      <c r="AZ109" s="62"/>
      <c r="BA109" s="62"/>
      <c r="BB109" s="62"/>
      <c r="BC109" s="62"/>
      <c r="BD109" s="62"/>
      <c r="BE109" s="62"/>
      <c r="BF109" s="62"/>
      <c r="BG109" s="62"/>
      <c r="BH109" s="63"/>
    </row>
    <row r="110" spans="1:60" ht="12.75">
      <c r="A110" s="38"/>
      <c r="B110" s="38"/>
      <c r="C110" s="38"/>
      <c r="D110" s="38"/>
      <c r="E110" s="38"/>
      <c r="F110" s="38"/>
      <c r="G110" s="64" t="s">
        <v>102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6"/>
      <c r="T110" s="67" t="s">
        <v>57</v>
      </c>
      <c r="U110" s="67"/>
      <c r="V110" s="67"/>
      <c r="W110" s="67"/>
      <c r="X110" s="67"/>
      <c r="Y110" s="68"/>
      <c r="Z110" s="69"/>
      <c r="AA110" s="69"/>
      <c r="AB110" s="69"/>
      <c r="AC110" s="69"/>
      <c r="AD110" s="69"/>
      <c r="AE110" s="69"/>
      <c r="AF110" s="69"/>
      <c r="AG110" s="69"/>
      <c r="AH110" s="70"/>
      <c r="AI110" s="61">
        <f>AI117+AI123</f>
        <v>4976</v>
      </c>
      <c r="AJ110" s="62"/>
      <c r="AK110" s="62"/>
      <c r="AL110" s="62"/>
      <c r="AM110" s="62"/>
      <c r="AN110" s="62"/>
      <c r="AO110" s="62"/>
      <c r="AP110" s="63"/>
      <c r="AQ110" s="61">
        <v>760</v>
      </c>
      <c r="AR110" s="62"/>
      <c r="AS110" s="62"/>
      <c r="AT110" s="62"/>
      <c r="AU110" s="62"/>
      <c r="AV110" s="62"/>
      <c r="AW110" s="62"/>
      <c r="AX110" s="63"/>
      <c r="AY110" s="61">
        <f>SUM(AI110:AX110)</f>
        <v>5736</v>
      </c>
      <c r="AZ110" s="62"/>
      <c r="BA110" s="62"/>
      <c r="BB110" s="62"/>
      <c r="BC110" s="62"/>
      <c r="BD110" s="62"/>
      <c r="BE110" s="62"/>
      <c r="BF110" s="62"/>
      <c r="BG110" s="62"/>
      <c r="BH110" s="63"/>
    </row>
    <row r="111" spans="1:60" ht="12.75">
      <c r="A111" s="38"/>
      <c r="B111" s="38"/>
      <c r="C111" s="38"/>
      <c r="D111" s="38"/>
      <c r="E111" s="38"/>
      <c r="F111" s="38"/>
      <c r="G111" s="64" t="s">
        <v>103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6"/>
      <c r="T111" s="67" t="s">
        <v>57</v>
      </c>
      <c r="U111" s="67"/>
      <c r="V111" s="67"/>
      <c r="W111" s="67"/>
      <c r="X111" s="67"/>
      <c r="Y111" s="68"/>
      <c r="Z111" s="69"/>
      <c r="AA111" s="69"/>
      <c r="AB111" s="69"/>
      <c r="AC111" s="69"/>
      <c r="AD111" s="69"/>
      <c r="AE111" s="69"/>
      <c r="AF111" s="69"/>
      <c r="AG111" s="69"/>
      <c r="AH111" s="70"/>
      <c r="AI111" s="61">
        <f>AI118+AI124</f>
        <v>3150</v>
      </c>
      <c r="AJ111" s="62"/>
      <c r="AK111" s="62"/>
      <c r="AL111" s="62"/>
      <c r="AM111" s="62"/>
      <c r="AN111" s="62"/>
      <c r="AO111" s="62"/>
      <c r="AP111" s="63"/>
      <c r="AQ111" s="61"/>
      <c r="AR111" s="62"/>
      <c r="AS111" s="62"/>
      <c r="AT111" s="62"/>
      <c r="AU111" s="62"/>
      <c r="AV111" s="62"/>
      <c r="AW111" s="62"/>
      <c r="AX111" s="63"/>
      <c r="AY111" s="61">
        <f>SUM(AI111:AX111)</f>
        <v>3150</v>
      </c>
      <c r="AZ111" s="62"/>
      <c r="BA111" s="62"/>
      <c r="BB111" s="62"/>
      <c r="BC111" s="62"/>
      <c r="BD111" s="62"/>
      <c r="BE111" s="62"/>
      <c r="BF111" s="62"/>
      <c r="BG111" s="62"/>
      <c r="BH111" s="63"/>
    </row>
    <row r="112" spans="1:60" ht="12.75">
      <c r="A112" s="38"/>
      <c r="B112" s="38"/>
      <c r="C112" s="38"/>
      <c r="D112" s="38"/>
      <c r="E112" s="38"/>
      <c r="F112" s="38"/>
      <c r="G112" s="64" t="s">
        <v>104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6"/>
      <c r="T112" s="67" t="s">
        <v>57</v>
      </c>
      <c r="U112" s="67"/>
      <c r="V112" s="67"/>
      <c r="W112" s="67"/>
      <c r="X112" s="67"/>
      <c r="Y112" s="68"/>
      <c r="Z112" s="69"/>
      <c r="AA112" s="69"/>
      <c r="AB112" s="69"/>
      <c r="AC112" s="69"/>
      <c r="AD112" s="69"/>
      <c r="AE112" s="69"/>
      <c r="AF112" s="69"/>
      <c r="AG112" s="69"/>
      <c r="AH112" s="70"/>
      <c r="AI112" s="61">
        <f>AI119+AI125</f>
        <v>2590</v>
      </c>
      <c r="AJ112" s="62"/>
      <c r="AK112" s="62"/>
      <c r="AL112" s="62"/>
      <c r="AM112" s="62"/>
      <c r="AN112" s="62"/>
      <c r="AO112" s="62"/>
      <c r="AP112" s="63"/>
      <c r="AQ112" s="61"/>
      <c r="AR112" s="62"/>
      <c r="AS112" s="62"/>
      <c r="AT112" s="62"/>
      <c r="AU112" s="62"/>
      <c r="AV112" s="62"/>
      <c r="AW112" s="62"/>
      <c r="AX112" s="63"/>
      <c r="AY112" s="61">
        <f>SUM(AI112:AX112)</f>
        <v>2590</v>
      </c>
      <c r="AZ112" s="62"/>
      <c r="BA112" s="62"/>
      <c r="BB112" s="62"/>
      <c r="BC112" s="62"/>
      <c r="BD112" s="62"/>
      <c r="BE112" s="62"/>
      <c r="BF112" s="62"/>
      <c r="BG112" s="62"/>
      <c r="BH112" s="63"/>
    </row>
    <row r="113" spans="1:60" ht="12.75">
      <c r="A113" s="38"/>
      <c r="B113" s="38"/>
      <c r="C113" s="38"/>
      <c r="D113" s="38"/>
      <c r="E113" s="38"/>
      <c r="F113" s="38"/>
      <c r="G113" s="39" t="s">
        <v>120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2"/>
      <c r="T113" s="38"/>
      <c r="U113" s="38"/>
      <c r="V113" s="38"/>
      <c r="W113" s="38"/>
      <c r="X113" s="38"/>
      <c r="Y113" s="42"/>
      <c r="Z113" s="43"/>
      <c r="AA113" s="43"/>
      <c r="AB113" s="43"/>
      <c r="AC113" s="43"/>
      <c r="AD113" s="43"/>
      <c r="AE113" s="43"/>
      <c r="AF113" s="43"/>
      <c r="AG113" s="43"/>
      <c r="AH113" s="44"/>
      <c r="AI113" s="73"/>
      <c r="AJ113" s="74"/>
      <c r="AK113" s="74"/>
      <c r="AL113" s="74"/>
      <c r="AM113" s="74"/>
      <c r="AN113" s="74"/>
      <c r="AO113" s="74"/>
      <c r="AP113" s="75"/>
      <c r="AQ113" s="73"/>
      <c r="AR113" s="74"/>
      <c r="AS113" s="74"/>
      <c r="AT113" s="74"/>
      <c r="AU113" s="74"/>
      <c r="AV113" s="74"/>
      <c r="AW113" s="74"/>
      <c r="AX113" s="75"/>
      <c r="AY113" s="73"/>
      <c r="AZ113" s="74"/>
      <c r="BA113" s="74"/>
      <c r="BB113" s="74"/>
      <c r="BC113" s="74"/>
      <c r="BD113" s="74"/>
      <c r="BE113" s="74"/>
      <c r="BF113" s="74"/>
      <c r="BG113" s="74"/>
      <c r="BH113" s="75"/>
    </row>
    <row r="114" spans="1:60" ht="12.75">
      <c r="A114" s="38" t="s">
        <v>141</v>
      </c>
      <c r="B114" s="38"/>
      <c r="C114" s="38"/>
      <c r="D114" s="38"/>
      <c r="E114" s="38"/>
      <c r="F114" s="38"/>
      <c r="G114" s="39" t="s">
        <v>121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1"/>
      <c r="T114" s="38" t="s">
        <v>57</v>
      </c>
      <c r="U114" s="38"/>
      <c r="V114" s="38"/>
      <c r="W114" s="38"/>
      <c r="X114" s="38"/>
      <c r="Y114" s="42"/>
      <c r="Z114" s="43"/>
      <c r="AA114" s="43"/>
      <c r="AB114" s="43"/>
      <c r="AC114" s="43"/>
      <c r="AD114" s="43"/>
      <c r="AE114" s="43"/>
      <c r="AF114" s="43"/>
      <c r="AG114" s="43"/>
      <c r="AH114" s="44"/>
      <c r="AI114" s="73">
        <f>SUM(AI116:AP119)</f>
        <v>12992</v>
      </c>
      <c r="AJ114" s="74"/>
      <c r="AK114" s="74"/>
      <c r="AL114" s="74"/>
      <c r="AM114" s="74"/>
      <c r="AN114" s="74"/>
      <c r="AO114" s="74"/>
      <c r="AP114" s="75"/>
      <c r="AQ114" s="73">
        <f>SUM(AQ116:AX119)</f>
        <v>0</v>
      </c>
      <c r="AR114" s="74"/>
      <c r="AS114" s="74"/>
      <c r="AT114" s="74"/>
      <c r="AU114" s="74"/>
      <c r="AV114" s="74"/>
      <c r="AW114" s="74"/>
      <c r="AX114" s="75"/>
      <c r="AY114" s="73">
        <f>SUM(AI114:AX114)</f>
        <v>12992</v>
      </c>
      <c r="AZ114" s="74"/>
      <c r="BA114" s="74"/>
      <c r="BB114" s="74"/>
      <c r="BC114" s="74"/>
      <c r="BD114" s="74"/>
      <c r="BE114" s="74"/>
      <c r="BF114" s="74"/>
      <c r="BG114" s="74"/>
      <c r="BH114" s="75"/>
    </row>
    <row r="115" spans="1:60" ht="12.75">
      <c r="A115" s="38"/>
      <c r="B115" s="38"/>
      <c r="C115" s="38"/>
      <c r="D115" s="38"/>
      <c r="E115" s="38"/>
      <c r="F115" s="38"/>
      <c r="G115" s="39" t="s">
        <v>100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1"/>
      <c r="T115" s="38"/>
      <c r="U115" s="38"/>
      <c r="V115" s="38"/>
      <c r="W115" s="38"/>
      <c r="X115" s="38"/>
      <c r="Y115" s="42"/>
      <c r="Z115" s="43"/>
      <c r="AA115" s="43"/>
      <c r="AB115" s="43"/>
      <c r="AC115" s="43"/>
      <c r="AD115" s="43"/>
      <c r="AE115" s="43"/>
      <c r="AF115" s="43"/>
      <c r="AG115" s="43"/>
      <c r="AH115" s="44"/>
      <c r="AI115" s="73"/>
      <c r="AJ115" s="74"/>
      <c r="AK115" s="74"/>
      <c r="AL115" s="74"/>
      <c r="AM115" s="74"/>
      <c r="AN115" s="74"/>
      <c r="AO115" s="74"/>
      <c r="AP115" s="75"/>
      <c r="AQ115" s="73"/>
      <c r="AR115" s="74"/>
      <c r="AS115" s="74"/>
      <c r="AT115" s="74"/>
      <c r="AU115" s="74"/>
      <c r="AV115" s="74"/>
      <c r="AW115" s="74"/>
      <c r="AX115" s="75"/>
      <c r="AY115" s="73"/>
      <c r="AZ115" s="74"/>
      <c r="BA115" s="74"/>
      <c r="BB115" s="74"/>
      <c r="BC115" s="74"/>
      <c r="BD115" s="74"/>
      <c r="BE115" s="74"/>
      <c r="BF115" s="74"/>
      <c r="BG115" s="74"/>
      <c r="BH115" s="75"/>
    </row>
    <row r="116" spans="1:60" ht="12.75">
      <c r="A116" s="38"/>
      <c r="B116" s="38"/>
      <c r="C116" s="38"/>
      <c r="D116" s="38"/>
      <c r="E116" s="38"/>
      <c r="F116" s="38"/>
      <c r="G116" s="64" t="s">
        <v>101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6"/>
      <c r="T116" s="67" t="s">
        <v>57</v>
      </c>
      <c r="U116" s="67"/>
      <c r="V116" s="67"/>
      <c r="W116" s="67"/>
      <c r="X116" s="67"/>
      <c r="Y116" s="68"/>
      <c r="Z116" s="69"/>
      <c r="AA116" s="69"/>
      <c r="AB116" s="69"/>
      <c r="AC116" s="69"/>
      <c r="AD116" s="69"/>
      <c r="AE116" s="69"/>
      <c r="AF116" s="69"/>
      <c r="AG116" s="69"/>
      <c r="AH116" s="70"/>
      <c r="AI116" s="61">
        <f>4955-953</f>
        <v>4002</v>
      </c>
      <c r="AJ116" s="62"/>
      <c r="AK116" s="62"/>
      <c r="AL116" s="62"/>
      <c r="AM116" s="62"/>
      <c r="AN116" s="62"/>
      <c r="AO116" s="62"/>
      <c r="AP116" s="63"/>
      <c r="AQ116" s="61"/>
      <c r="AR116" s="62"/>
      <c r="AS116" s="62"/>
      <c r="AT116" s="62"/>
      <c r="AU116" s="62"/>
      <c r="AV116" s="62"/>
      <c r="AW116" s="62"/>
      <c r="AX116" s="63"/>
      <c r="AY116" s="61">
        <f>SUM(AI116:AX116)</f>
        <v>4002</v>
      </c>
      <c r="AZ116" s="62"/>
      <c r="BA116" s="62"/>
      <c r="BB116" s="62"/>
      <c r="BC116" s="62"/>
      <c r="BD116" s="62"/>
      <c r="BE116" s="62"/>
      <c r="BF116" s="62"/>
      <c r="BG116" s="62"/>
      <c r="BH116" s="63"/>
    </row>
    <row r="117" spans="1:60" ht="12.75">
      <c r="A117" s="38"/>
      <c r="B117" s="38"/>
      <c r="C117" s="38"/>
      <c r="D117" s="38"/>
      <c r="E117" s="38"/>
      <c r="F117" s="38"/>
      <c r="G117" s="64" t="s">
        <v>102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6"/>
      <c r="T117" s="67" t="s">
        <v>57</v>
      </c>
      <c r="U117" s="67"/>
      <c r="V117" s="67"/>
      <c r="W117" s="67"/>
      <c r="X117" s="67"/>
      <c r="Y117" s="68"/>
      <c r="Z117" s="69"/>
      <c r="AA117" s="69"/>
      <c r="AB117" s="69"/>
      <c r="AC117" s="69"/>
      <c r="AD117" s="69"/>
      <c r="AE117" s="69"/>
      <c r="AF117" s="69"/>
      <c r="AG117" s="69"/>
      <c r="AH117" s="70"/>
      <c r="AI117" s="61">
        <f>5030-760</f>
        <v>4270</v>
      </c>
      <c r="AJ117" s="62"/>
      <c r="AK117" s="62"/>
      <c r="AL117" s="62"/>
      <c r="AM117" s="62"/>
      <c r="AN117" s="62"/>
      <c r="AO117" s="62"/>
      <c r="AP117" s="63"/>
      <c r="AQ117" s="61"/>
      <c r="AR117" s="62"/>
      <c r="AS117" s="62"/>
      <c r="AT117" s="62"/>
      <c r="AU117" s="62"/>
      <c r="AV117" s="62"/>
      <c r="AW117" s="62"/>
      <c r="AX117" s="63"/>
      <c r="AY117" s="61">
        <f>SUM(AI117:AX117)</f>
        <v>4270</v>
      </c>
      <c r="AZ117" s="62"/>
      <c r="BA117" s="62"/>
      <c r="BB117" s="62"/>
      <c r="BC117" s="62"/>
      <c r="BD117" s="62"/>
      <c r="BE117" s="62"/>
      <c r="BF117" s="62"/>
      <c r="BG117" s="62"/>
      <c r="BH117" s="63"/>
    </row>
    <row r="118" spans="1:60" ht="12.75">
      <c r="A118" s="38"/>
      <c r="B118" s="38"/>
      <c r="C118" s="38"/>
      <c r="D118" s="38"/>
      <c r="E118" s="38"/>
      <c r="F118" s="38"/>
      <c r="G118" s="64" t="s">
        <v>103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6"/>
      <c r="T118" s="67" t="s">
        <v>57</v>
      </c>
      <c r="U118" s="67"/>
      <c r="V118" s="67"/>
      <c r="W118" s="67"/>
      <c r="X118" s="67"/>
      <c r="Y118" s="68"/>
      <c r="Z118" s="69"/>
      <c r="AA118" s="69"/>
      <c r="AB118" s="69"/>
      <c r="AC118" s="69"/>
      <c r="AD118" s="69"/>
      <c r="AE118" s="69"/>
      <c r="AF118" s="69"/>
      <c r="AG118" s="69"/>
      <c r="AH118" s="70"/>
      <c r="AI118" s="61">
        <v>2660</v>
      </c>
      <c r="AJ118" s="62"/>
      <c r="AK118" s="62"/>
      <c r="AL118" s="62"/>
      <c r="AM118" s="62"/>
      <c r="AN118" s="62"/>
      <c r="AO118" s="62"/>
      <c r="AP118" s="63"/>
      <c r="AQ118" s="61"/>
      <c r="AR118" s="62"/>
      <c r="AS118" s="62"/>
      <c r="AT118" s="62"/>
      <c r="AU118" s="62"/>
      <c r="AV118" s="62"/>
      <c r="AW118" s="62"/>
      <c r="AX118" s="63"/>
      <c r="AY118" s="61">
        <f>SUM(AI118:AX118)</f>
        <v>2660</v>
      </c>
      <c r="AZ118" s="62"/>
      <c r="BA118" s="62"/>
      <c r="BB118" s="62"/>
      <c r="BC118" s="62"/>
      <c r="BD118" s="62"/>
      <c r="BE118" s="62"/>
      <c r="BF118" s="62"/>
      <c r="BG118" s="62"/>
      <c r="BH118" s="63"/>
    </row>
    <row r="119" spans="1:60" ht="12.75">
      <c r="A119" s="38"/>
      <c r="B119" s="38"/>
      <c r="C119" s="38"/>
      <c r="D119" s="38"/>
      <c r="E119" s="38"/>
      <c r="F119" s="38"/>
      <c r="G119" s="64" t="s">
        <v>104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6"/>
      <c r="T119" s="67" t="s">
        <v>57</v>
      </c>
      <c r="U119" s="67"/>
      <c r="V119" s="67"/>
      <c r="W119" s="67"/>
      <c r="X119" s="67"/>
      <c r="Y119" s="68"/>
      <c r="Z119" s="69"/>
      <c r="AA119" s="69"/>
      <c r="AB119" s="69"/>
      <c r="AC119" s="69"/>
      <c r="AD119" s="69"/>
      <c r="AE119" s="69"/>
      <c r="AF119" s="69"/>
      <c r="AG119" s="69"/>
      <c r="AH119" s="70"/>
      <c r="AI119" s="61">
        <v>2060</v>
      </c>
      <c r="AJ119" s="62"/>
      <c r="AK119" s="62"/>
      <c r="AL119" s="62"/>
      <c r="AM119" s="62"/>
      <c r="AN119" s="62"/>
      <c r="AO119" s="62"/>
      <c r="AP119" s="63"/>
      <c r="AQ119" s="61"/>
      <c r="AR119" s="62"/>
      <c r="AS119" s="62"/>
      <c r="AT119" s="62"/>
      <c r="AU119" s="62"/>
      <c r="AV119" s="62"/>
      <c r="AW119" s="62"/>
      <c r="AX119" s="63"/>
      <c r="AY119" s="61">
        <f>SUM(AI119:AX119)</f>
        <v>2060</v>
      </c>
      <c r="AZ119" s="62"/>
      <c r="BA119" s="62"/>
      <c r="BB119" s="62"/>
      <c r="BC119" s="62"/>
      <c r="BD119" s="62"/>
      <c r="BE119" s="62"/>
      <c r="BF119" s="62"/>
      <c r="BG119" s="62"/>
      <c r="BH119" s="63"/>
    </row>
    <row r="120" spans="1:60" ht="12.75" customHeight="1">
      <c r="A120" s="38" t="s">
        <v>142</v>
      </c>
      <c r="B120" s="38"/>
      <c r="C120" s="38"/>
      <c r="D120" s="38"/>
      <c r="E120" s="38"/>
      <c r="F120" s="38"/>
      <c r="G120" s="39" t="s">
        <v>124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1"/>
      <c r="T120" s="38" t="s">
        <v>57</v>
      </c>
      <c r="U120" s="38"/>
      <c r="V120" s="38"/>
      <c r="W120" s="38"/>
      <c r="X120" s="38"/>
      <c r="Y120" s="42"/>
      <c r="Z120" s="43"/>
      <c r="AA120" s="43"/>
      <c r="AB120" s="43"/>
      <c r="AC120" s="43"/>
      <c r="AD120" s="43"/>
      <c r="AE120" s="43"/>
      <c r="AF120" s="43"/>
      <c r="AG120" s="43"/>
      <c r="AH120" s="44"/>
      <c r="AI120" s="73">
        <f>SUM(AI122:AP125)</f>
        <v>2288</v>
      </c>
      <c r="AJ120" s="74"/>
      <c r="AK120" s="74"/>
      <c r="AL120" s="74"/>
      <c r="AM120" s="74"/>
      <c r="AN120" s="74"/>
      <c r="AO120" s="74"/>
      <c r="AP120" s="75"/>
      <c r="AQ120" s="73">
        <f>SUM(AQ122:AX125)</f>
        <v>0</v>
      </c>
      <c r="AR120" s="74"/>
      <c r="AS120" s="74"/>
      <c r="AT120" s="74"/>
      <c r="AU120" s="74"/>
      <c r="AV120" s="74"/>
      <c r="AW120" s="74"/>
      <c r="AX120" s="75"/>
      <c r="AY120" s="73">
        <f>SUM(AI120:AX120)</f>
        <v>2288</v>
      </c>
      <c r="AZ120" s="74"/>
      <c r="BA120" s="74"/>
      <c r="BB120" s="74"/>
      <c r="BC120" s="74"/>
      <c r="BD120" s="74"/>
      <c r="BE120" s="74"/>
      <c r="BF120" s="74"/>
      <c r="BG120" s="74"/>
      <c r="BH120" s="75"/>
    </row>
    <row r="121" spans="1:60" ht="12.75">
      <c r="A121" s="38"/>
      <c r="B121" s="38"/>
      <c r="C121" s="38"/>
      <c r="D121" s="38"/>
      <c r="E121" s="38"/>
      <c r="F121" s="38"/>
      <c r="G121" s="39" t="s">
        <v>100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2"/>
      <c r="T121" s="38"/>
      <c r="U121" s="38"/>
      <c r="V121" s="38"/>
      <c r="W121" s="38"/>
      <c r="X121" s="38"/>
      <c r="Y121" s="42"/>
      <c r="Z121" s="43"/>
      <c r="AA121" s="43"/>
      <c r="AB121" s="43"/>
      <c r="AC121" s="43"/>
      <c r="AD121" s="43"/>
      <c r="AE121" s="43"/>
      <c r="AF121" s="43"/>
      <c r="AG121" s="43"/>
      <c r="AH121" s="44"/>
      <c r="AI121" s="73"/>
      <c r="AJ121" s="74"/>
      <c r="AK121" s="74"/>
      <c r="AL121" s="74"/>
      <c r="AM121" s="74"/>
      <c r="AN121" s="74"/>
      <c r="AO121" s="74"/>
      <c r="AP121" s="75"/>
      <c r="AQ121" s="73"/>
      <c r="AR121" s="74"/>
      <c r="AS121" s="74"/>
      <c r="AT121" s="74"/>
      <c r="AU121" s="74"/>
      <c r="AV121" s="74"/>
      <c r="AW121" s="74"/>
      <c r="AX121" s="75"/>
      <c r="AY121" s="73"/>
      <c r="AZ121" s="74"/>
      <c r="BA121" s="74"/>
      <c r="BB121" s="74"/>
      <c r="BC121" s="74"/>
      <c r="BD121" s="74"/>
      <c r="BE121" s="74"/>
      <c r="BF121" s="74"/>
      <c r="BG121" s="74"/>
      <c r="BH121" s="75"/>
    </row>
    <row r="122" spans="1:60" ht="12.75">
      <c r="A122" s="38"/>
      <c r="B122" s="38"/>
      <c r="C122" s="38"/>
      <c r="D122" s="38"/>
      <c r="E122" s="38"/>
      <c r="F122" s="38"/>
      <c r="G122" s="64" t="s">
        <v>101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6"/>
      <c r="T122" s="67" t="s">
        <v>57</v>
      </c>
      <c r="U122" s="67"/>
      <c r="V122" s="67"/>
      <c r="W122" s="67"/>
      <c r="X122" s="67"/>
      <c r="Y122" s="68"/>
      <c r="Z122" s="69"/>
      <c r="AA122" s="69"/>
      <c r="AB122" s="69"/>
      <c r="AC122" s="69"/>
      <c r="AD122" s="69"/>
      <c r="AE122" s="69"/>
      <c r="AF122" s="69"/>
      <c r="AG122" s="69"/>
      <c r="AH122" s="70"/>
      <c r="AI122" s="61">
        <v>562</v>
      </c>
      <c r="AJ122" s="62"/>
      <c r="AK122" s="62"/>
      <c r="AL122" s="62"/>
      <c r="AM122" s="62"/>
      <c r="AN122" s="62"/>
      <c r="AO122" s="62"/>
      <c r="AP122" s="63"/>
      <c r="AQ122" s="61"/>
      <c r="AR122" s="62"/>
      <c r="AS122" s="62"/>
      <c r="AT122" s="62"/>
      <c r="AU122" s="62"/>
      <c r="AV122" s="62"/>
      <c r="AW122" s="62"/>
      <c r="AX122" s="63"/>
      <c r="AY122" s="61">
        <f aca="true" t="shared" si="2" ref="AY122:AY131">SUM(AI122:AX122)</f>
        <v>562</v>
      </c>
      <c r="AZ122" s="62"/>
      <c r="BA122" s="62"/>
      <c r="BB122" s="62"/>
      <c r="BC122" s="62"/>
      <c r="BD122" s="62"/>
      <c r="BE122" s="62"/>
      <c r="BF122" s="62"/>
      <c r="BG122" s="62"/>
      <c r="BH122" s="63"/>
    </row>
    <row r="123" spans="1:60" ht="12.75">
      <c r="A123" s="38"/>
      <c r="B123" s="38"/>
      <c r="C123" s="38"/>
      <c r="D123" s="38"/>
      <c r="E123" s="38"/>
      <c r="F123" s="38"/>
      <c r="G123" s="64" t="s">
        <v>102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6"/>
      <c r="T123" s="67" t="s">
        <v>57</v>
      </c>
      <c r="U123" s="67"/>
      <c r="V123" s="67"/>
      <c r="W123" s="67"/>
      <c r="X123" s="67"/>
      <c r="Y123" s="68"/>
      <c r="Z123" s="69"/>
      <c r="AA123" s="69"/>
      <c r="AB123" s="69"/>
      <c r="AC123" s="69"/>
      <c r="AD123" s="69"/>
      <c r="AE123" s="69"/>
      <c r="AF123" s="69"/>
      <c r="AG123" s="69"/>
      <c r="AH123" s="70"/>
      <c r="AI123" s="61">
        <v>706</v>
      </c>
      <c r="AJ123" s="62"/>
      <c r="AK123" s="62"/>
      <c r="AL123" s="62"/>
      <c r="AM123" s="62"/>
      <c r="AN123" s="62"/>
      <c r="AO123" s="62"/>
      <c r="AP123" s="63"/>
      <c r="AQ123" s="61"/>
      <c r="AR123" s="62"/>
      <c r="AS123" s="62"/>
      <c r="AT123" s="62"/>
      <c r="AU123" s="62"/>
      <c r="AV123" s="62"/>
      <c r="AW123" s="62"/>
      <c r="AX123" s="63"/>
      <c r="AY123" s="61">
        <f t="shared" si="2"/>
        <v>706</v>
      </c>
      <c r="AZ123" s="62"/>
      <c r="BA123" s="62"/>
      <c r="BB123" s="62"/>
      <c r="BC123" s="62"/>
      <c r="BD123" s="62"/>
      <c r="BE123" s="62"/>
      <c r="BF123" s="62"/>
      <c r="BG123" s="62"/>
      <c r="BH123" s="63"/>
    </row>
    <row r="124" spans="1:60" ht="12.75">
      <c r="A124" s="38"/>
      <c r="B124" s="38"/>
      <c r="C124" s="38"/>
      <c r="D124" s="38"/>
      <c r="E124" s="38"/>
      <c r="F124" s="38"/>
      <c r="G124" s="64" t="s">
        <v>103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6"/>
      <c r="T124" s="67" t="s">
        <v>57</v>
      </c>
      <c r="U124" s="67"/>
      <c r="V124" s="67"/>
      <c r="W124" s="67"/>
      <c r="X124" s="67"/>
      <c r="Y124" s="68"/>
      <c r="Z124" s="69"/>
      <c r="AA124" s="69"/>
      <c r="AB124" s="69"/>
      <c r="AC124" s="69"/>
      <c r="AD124" s="69"/>
      <c r="AE124" s="69"/>
      <c r="AF124" s="69"/>
      <c r="AG124" s="69"/>
      <c r="AH124" s="70"/>
      <c r="AI124" s="61">
        <v>490</v>
      </c>
      <c r="AJ124" s="62"/>
      <c r="AK124" s="62"/>
      <c r="AL124" s="62"/>
      <c r="AM124" s="62"/>
      <c r="AN124" s="62"/>
      <c r="AO124" s="62"/>
      <c r="AP124" s="63"/>
      <c r="AQ124" s="61"/>
      <c r="AR124" s="62"/>
      <c r="AS124" s="62"/>
      <c r="AT124" s="62"/>
      <c r="AU124" s="62"/>
      <c r="AV124" s="62"/>
      <c r="AW124" s="62"/>
      <c r="AX124" s="63"/>
      <c r="AY124" s="61">
        <f t="shared" si="2"/>
        <v>490</v>
      </c>
      <c r="AZ124" s="62"/>
      <c r="BA124" s="62"/>
      <c r="BB124" s="62"/>
      <c r="BC124" s="62"/>
      <c r="BD124" s="62"/>
      <c r="BE124" s="62"/>
      <c r="BF124" s="62"/>
      <c r="BG124" s="62"/>
      <c r="BH124" s="63"/>
    </row>
    <row r="125" spans="1:60" ht="12.75">
      <c r="A125" s="38"/>
      <c r="B125" s="38"/>
      <c r="C125" s="38"/>
      <c r="D125" s="38"/>
      <c r="E125" s="38"/>
      <c r="F125" s="38"/>
      <c r="G125" s="64" t="s">
        <v>104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6"/>
      <c r="T125" s="67" t="s">
        <v>57</v>
      </c>
      <c r="U125" s="67"/>
      <c r="V125" s="67"/>
      <c r="W125" s="67"/>
      <c r="X125" s="67"/>
      <c r="Y125" s="68"/>
      <c r="Z125" s="69"/>
      <c r="AA125" s="69"/>
      <c r="AB125" s="69"/>
      <c r="AC125" s="69"/>
      <c r="AD125" s="69"/>
      <c r="AE125" s="69"/>
      <c r="AF125" s="69"/>
      <c r="AG125" s="69"/>
      <c r="AH125" s="70"/>
      <c r="AI125" s="61">
        <v>530</v>
      </c>
      <c r="AJ125" s="62"/>
      <c r="AK125" s="62"/>
      <c r="AL125" s="62"/>
      <c r="AM125" s="62"/>
      <c r="AN125" s="62"/>
      <c r="AO125" s="62"/>
      <c r="AP125" s="63"/>
      <c r="AQ125" s="61"/>
      <c r="AR125" s="62"/>
      <c r="AS125" s="62"/>
      <c r="AT125" s="62"/>
      <c r="AU125" s="62"/>
      <c r="AV125" s="62"/>
      <c r="AW125" s="62"/>
      <c r="AX125" s="63"/>
      <c r="AY125" s="61">
        <f t="shared" si="2"/>
        <v>530</v>
      </c>
      <c r="AZ125" s="62"/>
      <c r="BA125" s="62"/>
      <c r="BB125" s="62"/>
      <c r="BC125" s="62"/>
      <c r="BD125" s="62"/>
      <c r="BE125" s="62"/>
      <c r="BF125" s="62"/>
      <c r="BG125" s="62"/>
      <c r="BH125" s="63"/>
    </row>
    <row r="126" spans="1:60" ht="45" customHeight="1">
      <c r="A126" s="51" t="s">
        <v>143</v>
      </c>
      <c r="B126" s="51"/>
      <c r="C126" s="51"/>
      <c r="D126" s="51"/>
      <c r="E126" s="51"/>
      <c r="F126" s="51"/>
      <c r="G126" s="52" t="s">
        <v>68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4"/>
      <c r="T126" s="51" t="s">
        <v>57</v>
      </c>
      <c r="U126" s="51"/>
      <c r="V126" s="51"/>
      <c r="W126" s="51"/>
      <c r="X126" s="51"/>
      <c r="Y126" s="55" t="s">
        <v>66</v>
      </c>
      <c r="Z126" s="76"/>
      <c r="AA126" s="76"/>
      <c r="AB126" s="76"/>
      <c r="AC126" s="76"/>
      <c r="AD126" s="76"/>
      <c r="AE126" s="76"/>
      <c r="AF126" s="76"/>
      <c r="AG126" s="76"/>
      <c r="AH126" s="77"/>
      <c r="AI126" s="78">
        <f>SUM(AI128:AP131)</f>
        <v>15280</v>
      </c>
      <c r="AJ126" s="79"/>
      <c r="AK126" s="79"/>
      <c r="AL126" s="79"/>
      <c r="AM126" s="79"/>
      <c r="AN126" s="79"/>
      <c r="AO126" s="79"/>
      <c r="AP126" s="80"/>
      <c r="AQ126" s="164"/>
      <c r="AR126" s="164"/>
      <c r="AS126" s="164"/>
      <c r="AT126" s="164"/>
      <c r="AU126" s="164"/>
      <c r="AV126" s="164"/>
      <c r="AW126" s="164"/>
      <c r="AX126" s="164"/>
      <c r="AY126" s="161">
        <f t="shared" si="2"/>
        <v>15280</v>
      </c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ht="12.75">
      <c r="A127" s="38"/>
      <c r="B127" s="38"/>
      <c r="C127" s="38"/>
      <c r="D127" s="38"/>
      <c r="E127" s="38"/>
      <c r="F127" s="38"/>
      <c r="G127" s="39" t="s">
        <v>100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2"/>
      <c r="T127" s="38"/>
      <c r="U127" s="38"/>
      <c r="V127" s="38"/>
      <c r="W127" s="38"/>
      <c r="X127" s="38"/>
      <c r="Y127" s="42"/>
      <c r="Z127" s="43"/>
      <c r="AA127" s="43"/>
      <c r="AB127" s="43"/>
      <c r="AC127" s="43"/>
      <c r="AD127" s="43"/>
      <c r="AE127" s="43"/>
      <c r="AF127" s="43"/>
      <c r="AG127" s="43"/>
      <c r="AH127" s="44"/>
      <c r="AI127" s="73"/>
      <c r="AJ127" s="74"/>
      <c r="AK127" s="74"/>
      <c r="AL127" s="74"/>
      <c r="AM127" s="74"/>
      <c r="AN127" s="74"/>
      <c r="AO127" s="74"/>
      <c r="AP127" s="75"/>
      <c r="AQ127" s="73"/>
      <c r="AR127" s="74"/>
      <c r="AS127" s="74"/>
      <c r="AT127" s="74"/>
      <c r="AU127" s="74"/>
      <c r="AV127" s="74"/>
      <c r="AW127" s="74"/>
      <c r="AX127" s="75"/>
      <c r="AY127" s="218">
        <f t="shared" si="2"/>
        <v>0</v>
      </c>
      <c r="AZ127" s="157"/>
      <c r="BA127" s="157"/>
      <c r="BB127" s="157"/>
      <c r="BC127" s="157"/>
      <c r="BD127" s="157"/>
      <c r="BE127" s="157"/>
      <c r="BF127" s="157"/>
      <c r="BG127" s="157"/>
      <c r="BH127" s="157"/>
    </row>
    <row r="128" spans="1:60" ht="12.75">
      <c r="A128" s="38"/>
      <c r="B128" s="38"/>
      <c r="C128" s="38"/>
      <c r="D128" s="38"/>
      <c r="E128" s="38"/>
      <c r="F128" s="38"/>
      <c r="G128" s="64" t="s">
        <v>101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6"/>
      <c r="T128" s="67" t="s">
        <v>57</v>
      </c>
      <c r="U128" s="67"/>
      <c r="V128" s="67"/>
      <c r="W128" s="67"/>
      <c r="X128" s="67"/>
      <c r="Y128" s="68"/>
      <c r="Z128" s="69"/>
      <c r="AA128" s="69"/>
      <c r="AB128" s="69"/>
      <c r="AC128" s="69"/>
      <c r="AD128" s="69"/>
      <c r="AE128" s="69"/>
      <c r="AF128" s="69"/>
      <c r="AG128" s="69"/>
      <c r="AH128" s="70"/>
      <c r="AI128" s="61">
        <f>AI135+AI141</f>
        <v>4564</v>
      </c>
      <c r="AJ128" s="62"/>
      <c r="AK128" s="62"/>
      <c r="AL128" s="62"/>
      <c r="AM128" s="62"/>
      <c r="AN128" s="62"/>
      <c r="AO128" s="62"/>
      <c r="AP128" s="63"/>
      <c r="AQ128" s="61"/>
      <c r="AR128" s="62"/>
      <c r="AS128" s="62"/>
      <c r="AT128" s="62"/>
      <c r="AU128" s="62"/>
      <c r="AV128" s="62"/>
      <c r="AW128" s="62"/>
      <c r="AX128" s="63"/>
      <c r="AY128" s="91">
        <f t="shared" si="2"/>
        <v>4564</v>
      </c>
      <c r="AZ128" s="217"/>
      <c r="BA128" s="217"/>
      <c r="BB128" s="217"/>
      <c r="BC128" s="217"/>
      <c r="BD128" s="217"/>
      <c r="BE128" s="217"/>
      <c r="BF128" s="217"/>
      <c r="BG128" s="217"/>
      <c r="BH128" s="217"/>
    </row>
    <row r="129" spans="1:60" ht="12.75">
      <c r="A129" s="38"/>
      <c r="B129" s="38"/>
      <c r="C129" s="38"/>
      <c r="D129" s="38"/>
      <c r="E129" s="38"/>
      <c r="F129" s="38"/>
      <c r="G129" s="64" t="s">
        <v>102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6"/>
      <c r="T129" s="67" t="s">
        <v>57</v>
      </c>
      <c r="U129" s="67"/>
      <c r="V129" s="67"/>
      <c r="W129" s="67"/>
      <c r="X129" s="67"/>
      <c r="Y129" s="68"/>
      <c r="Z129" s="69"/>
      <c r="AA129" s="69"/>
      <c r="AB129" s="69"/>
      <c r="AC129" s="69"/>
      <c r="AD129" s="69"/>
      <c r="AE129" s="69"/>
      <c r="AF129" s="69"/>
      <c r="AG129" s="69"/>
      <c r="AH129" s="70"/>
      <c r="AI129" s="61">
        <f>AI136+AI142</f>
        <v>4976</v>
      </c>
      <c r="AJ129" s="62"/>
      <c r="AK129" s="62"/>
      <c r="AL129" s="62"/>
      <c r="AM129" s="62"/>
      <c r="AN129" s="62"/>
      <c r="AO129" s="62"/>
      <c r="AP129" s="63"/>
      <c r="AQ129" s="61"/>
      <c r="AR129" s="62"/>
      <c r="AS129" s="62"/>
      <c r="AT129" s="62"/>
      <c r="AU129" s="62"/>
      <c r="AV129" s="62"/>
      <c r="AW129" s="62"/>
      <c r="AX129" s="63"/>
      <c r="AY129" s="91">
        <f t="shared" si="2"/>
        <v>4976</v>
      </c>
      <c r="AZ129" s="217"/>
      <c r="BA129" s="217"/>
      <c r="BB129" s="217"/>
      <c r="BC129" s="217"/>
      <c r="BD129" s="217"/>
      <c r="BE129" s="217"/>
      <c r="BF129" s="217"/>
      <c r="BG129" s="217"/>
      <c r="BH129" s="217"/>
    </row>
    <row r="130" spans="1:60" ht="12.75">
      <c r="A130" s="38"/>
      <c r="B130" s="38"/>
      <c r="C130" s="38"/>
      <c r="D130" s="38"/>
      <c r="E130" s="38"/>
      <c r="F130" s="38"/>
      <c r="G130" s="64" t="s">
        <v>103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6"/>
      <c r="T130" s="67" t="s">
        <v>57</v>
      </c>
      <c r="U130" s="67"/>
      <c r="V130" s="67"/>
      <c r="W130" s="67"/>
      <c r="X130" s="67"/>
      <c r="Y130" s="68"/>
      <c r="Z130" s="69"/>
      <c r="AA130" s="69"/>
      <c r="AB130" s="69"/>
      <c r="AC130" s="69"/>
      <c r="AD130" s="69"/>
      <c r="AE130" s="69"/>
      <c r="AF130" s="69"/>
      <c r="AG130" s="69"/>
      <c r="AH130" s="70"/>
      <c r="AI130" s="61">
        <f>AI137+AI143</f>
        <v>3150</v>
      </c>
      <c r="AJ130" s="62"/>
      <c r="AK130" s="62"/>
      <c r="AL130" s="62"/>
      <c r="AM130" s="62"/>
      <c r="AN130" s="62"/>
      <c r="AO130" s="62"/>
      <c r="AP130" s="63"/>
      <c r="AQ130" s="61"/>
      <c r="AR130" s="62"/>
      <c r="AS130" s="62"/>
      <c r="AT130" s="62"/>
      <c r="AU130" s="62"/>
      <c r="AV130" s="62"/>
      <c r="AW130" s="62"/>
      <c r="AX130" s="63"/>
      <c r="AY130" s="91">
        <f t="shared" si="2"/>
        <v>3150</v>
      </c>
      <c r="AZ130" s="217"/>
      <c r="BA130" s="217"/>
      <c r="BB130" s="217"/>
      <c r="BC130" s="217"/>
      <c r="BD130" s="217"/>
      <c r="BE130" s="217"/>
      <c r="BF130" s="217"/>
      <c r="BG130" s="217"/>
      <c r="BH130" s="217"/>
    </row>
    <row r="131" spans="1:60" ht="12.75">
      <c r="A131" s="38"/>
      <c r="B131" s="38"/>
      <c r="C131" s="38"/>
      <c r="D131" s="38"/>
      <c r="E131" s="38"/>
      <c r="F131" s="38"/>
      <c r="G131" s="64" t="s">
        <v>104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6"/>
      <c r="T131" s="67" t="s">
        <v>57</v>
      </c>
      <c r="U131" s="67"/>
      <c r="V131" s="67"/>
      <c r="W131" s="67"/>
      <c r="X131" s="67"/>
      <c r="Y131" s="68"/>
      <c r="Z131" s="69"/>
      <c r="AA131" s="69"/>
      <c r="AB131" s="69"/>
      <c r="AC131" s="69"/>
      <c r="AD131" s="69"/>
      <c r="AE131" s="69"/>
      <c r="AF131" s="69"/>
      <c r="AG131" s="69"/>
      <c r="AH131" s="70"/>
      <c r="AI131" s="61">
        <f>AI138+AI144</f>
        <v>2590</v>
      </c>
      <c r="AJ131" s="62"/>
      <c r="AK131" s="62"/>
      <c r="AL131" s="62"/>
      <c r="AM131" s="62"/>
      <c r="AN131" s="62"/>
      <c r="AO131" s="62"/>
      <c r="AP131" s="63"/>
      <c r="AQ131" s="61"/>
      <c r="AR131" s="62"/>
      <c r="AS131" s="62"/>
      <c r="AT131" s="62"/>
      <c r="AU131" s="62"/>
      <c r="AV131" s="62"/>
      <c r="AW131" s="62"/>
      <c r="AX131" s="63"/>
      <c r="AY131" s="91">
        <f t="shared" si="2"/>
        <v>2590</v>
      </c>
      <c r="AZ131" s="217"/>
      <c r="BA131" s="217"/>
      <c r="BB131" s="217"/>
      <c r="BC131" s="217"/>
      <c r="BD131" s="217"/>
      <c r="BE131" s="217"/>
      <c r="BF131" s="217"/>
      <c r="BG131" s="217"/>
      <c r="BH131" s="217"/>
    </row>
    <row r="132" spans="1:60" ht="12.75">
      <c r="A132" s="38"/>
      <c r="B132" s="38"/>
      <c r="C132" s="38"/>
      <c r="D132" s="38"/>
      <c r="E132" s="38"/>
      <c r="F132" s="38"/>
      <c r="G132" s="39" t="s">
        <v>120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2"/>
      <c r="T132" s="38"/>
      <c r="U132" s="38"/>
      <c r="V132" s="38"/>
      <c r="W132" s="38"/>
      <c r="X132" s="38"/>
      <c r="Y132" s="42"/>
      <c r="Z132" s="43"/>
      <c r="AA132" s="43"/>
      <c r="AB132" s="43"/>
      <c r="AC132" s="43"/>
      <c r="AD132" s="43"/>
      <c r="AE132" s="43"/>
      <c r="AF132" s="43"/>
      <c r="AG132" s="43"/>
      <c r="AH132" s="44"/>
      <c r="AI132" s="73"/>
      <c r="AJ132" s="74"/>
      <c r="AK132" s="74"/>
      <c r="AL132" s="74"/>
      <c r="AM132" s="74"/>
      <c r="AN132" s="74"/>
      <c r="AO132" s="74"/>
      <c r="AP132" s="75"/>
      <c r="AQ132" s="73"/>
      <c r="AR132" s="74"/>
      <c r="AS132" s="74"/>
      <c r="AT132" s="74"/>
      <c r="AU132" s="74"/>
      <c r="AV132" s="74"/>
      <c r="AW132" s="74"/>
      <c r="AX132" s="75"/>
      <c r="AY132" s="73"/>
      <c r="AZ132" s="74"/>
      <c r="BA132" s="74"/>
      <c r="BB132" s="74"/>
      <c r="BC132" s="74"/>
      <c r="BD132" s="74"/>
      <c r="BE132" s="74"/>
      <c r="BF132" s="74"/>
      <c r="BG132" s="74"/>
      <c r="BH132" s="75"/>
    </row>
    <row r="133" spans="1:60" ht="12.75">
      <c r="A133" s="38" t="s">
        <v>144</v>
      </c>
      <c r="B133" s="38"/>
      <c r="C133" s="38"/>
      <c r="D133" s="38"/>
      <c r="E133" s="38"/>
      <c r="F133" s="38"/>
      <c r="G133" s="39" t="s">
        <v>121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1"/>
      <c r="T133" s="38" t="s">
        <v>57</v>
      </c>
      <c r="U133" s="38"/>
      <c r="V133" s="38"/>
      <c r="W133" s="38"/>
      <c r="X133" s="38"/>
      <c r="Y133" s="42"/>
      <c r="Z133" s="43"/>
      <c r="AA133" s="43"/>
      <c r="AB133" s="43"/>
      <c r="AC133" s="43"/>
      <c r="AD133" s="43"/>
      <c r="AE133" s="43"/>
      <c r="AF133" s="43"/>
      <c r="AG133" s="43"/>
      <c r="AH133" s="44"/>
      <c r="AI133" s="73">
        <f>SUM(AI135:AP138)</f>
        <v>12992</v>
      </c>
      <c r="AJ133" s="74"/>
      <c r="AK133" s="74"/>
      <c r="AL133" s="74"/>
      <c r="AM133" s="74"/>
      <c r="AN133" s="74"/>
      <c r="AO133" s="74"/>
      <c r="AP133" s="75"/>
      <c r="AQ133" s="73">
        <f>SUM(AQ135:AX138)</f>
        <v>0</v>
      </c>
      <c r="AR133" s="74"/>
      <c r="AS133" s="74"/>
      <c r="AT133" s="74"/>
      <c r="AU133" s="74"/>
      <c r="AV133" s="74"/>
      <c r="AW133" s="74"/>
      <c r="AX133" s="75"/>
      <c r="AY133" s="73">
        <f>SUM(AI133:AX133)</f>
        <v>12992</v>
      </c>
      <c r="AZ133" s="74"/>
      <c r="BA133" s="74"/>
      <c r="BB133" s="74"/>
      <c r="BC133" s="74"/>
      <c r="BD133" s="74"/>
      <c r="BE133" s="74"/>
      <c r="BF133" s="74"/>
      <c r="BG133" s="74"/>
      <c r="BH133" s="75"/>
    </row>
    <row r="134" spans="1:60" ht="12.75">
      <c r="A134" s="38"/>
      <c r="B134" s="38"/>
      <c r="C134" s="38"/>
      <c r="D134" s="38"/>
      <c r="E134" s="38"/>
      <c r="F134" s="38"/>
      <c r="G134" s="39" t="s">
        <v>100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1"/>
      <c r="T134" s="38"/>
      <c r="U134" s="38"/>
      <c r="V134" s="38"/>
      <c r="W134" s="38"/>
      <c r="X134" s="38"/>
      <c r="Y134" s="42"/>
      <c r="Z134" s="43"/>
      <c r="AA134" s="43"/>
      <c r="AB134" s="43"/>
      <c r="AC134" s="43"/>
      <c r="AD134" s="43"/>
      <c r="AE134" s="43"/>
      <c r="AF134" s="43"/>
      <c r="AG134" s="43"/>
      <c r="AH134" s="44"/>
      <c r="AI134" s="73"/>
      <c r="AJ134" s="74"/>
      <c r="AK134" s="74"/>
      <c r="AL134" s="74"/>
      <c r="AM134" s="74"/>
      <c r="AN134" s="74"/>
      <c r="AO134" s="74"/>
      <c r="AP134" s="75"/>
      <c r="AQ134" s="73"/>
      <c r="AR134" s="74"/>
      <c r="AS134" s="74"/>
      <c r="AT134" s="74"/>
      <c r="AU134" s="74"/>
      <c r="AV134" s="74"/>
      <c r="AW134" s="74"/>
      <c r="AX134" s="75"/>
      <c r="AY134" s="73"/>
      <c r="AZ134" s="74"/>
      <c r="BA134" s="74"/>
      <c r="BB134" s="74"/>
      <c r="BC134" s="74"/>
      <c r="BD134" s="74"/>
      <c r="BE134" s="74"/>
      <c r="BF134" s="74"/>
      <c r="BG134" s="74"/>
      <c r="BH134" s="75"/>
    </row>
    <row r="135" spans="1:60" ht="12.75">
      <c r="A135" s="38"/>
      <c r="B135" s="38"/>
      <c r="C135" s="38"/>
      <c r="D135" s="38"/>
      <c r="E135" s="38"/>
      <c r="F135" s="38"/>
      <c r="G135" s="64" t="s">
        <v>101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6"/>
      <c r="T135" s="67" t="s">
        <v>57</v>
      </c>
      <c r="U135" s="67"/>
      <c r="V135" s="67"/>
      <c r="W135" s="67"/>
      <c r="X135" s="67"/>
      <c r="Y135" s="68"/>
      <c r="Z135" s="69"/>
      <c r="AA135" s="69"/>
      <c r="AB135" s="69"/>
      <c r="AC135" s="69"/>
      <c r="AD135" s="69"/>
      <c r="AE135" s="69"/>
      <c r="AF135" s="69"/>
      <c r="AG135" s="69"/>
      <c r="AH135" s="70"/>
      <c r="AI135" s="61">
        <f>4955-953</f>
        <v>4002</v>
      </c>
      <c r="AJ135" s="62"/>
      <c r="AK135" s="62"/>
      <c r="AL135" s="62"/>
      <c r="AM135" s="62"/>
      <c r="AN135" s="62"/>
      <c r="AO135" s="62"/>
      <c r="AP135" s="63"/>
      <c r="AQ135" s="61"/>
      <c r="AR135" s="62"/>
      <c r="AS135" s="62"/>
      <c r="AT135" s="62"/>
      <c r="AU135" s="62"/>
      <c r="AV135" s="62"/>
      <c r="AW135" s="62"/>
      <c r="AX135" s="63"/>
      <c r="AY135" s="61">
        <f>SUM(AI135:AX135)</f>
        <v>4002</v>
      </c>
      <c r="AZ135" s="62"/>
      <c r="BA135" s="62"/>
      <c r="BB135" s="62"/>
      <c r="BC135" s="62"/>
      <c r="BD135" s="62"/>
      <c r="BE135" s="62"/>
      <c r="BF135" s="62"/>
      <c r="BG135" s="62"/>
      <c r="BH135" s="63"/>
    </row>
    <row r="136" spans="1:60" ht="12.75">
      <c r="A136" s="38"/>
      <c r="B136" s="38"/>
      <c r="C136" s="38"/>
      <c r="D136" s="38"/>
      <c r="E136" s="38"/>
      <c r="F136" s="38"/>
      <c r="G136" s="64" t="s">
        <v>102</v>
      </c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6"/>
      <c r="T136" s="67" t="s">
        <v>57</v>
      </c>
      <c r="U136" s="67"/>
      <c r="V136" s="67"/>
      <c r="W136" s="67"/>
      <c r="X136" s="67"/>
      <c r="Y136" s="68"/>
      <c r="Z136" s="69"/>
      <c r="AA136" s="69"/>
      <c r="AB136" s="69"/>
      <c r="AC136" s="69"/>
      <c r="AD136" s="69"/>
      <c r="AE136" s="69"/>
      <c r="AF136" s="69"/>
      <c r="AG136" s="69"/>
      <c r="AH136" s="70"/>
      <c r="AI136" s="61">
        <f>5030-760</f>
        <v>4270</v>
      </c>
      <c r="AJ136" s="62"/>
      <c r="AK136" s="62"/>
      <c r="AL136" s="62"/>
      <c r="AM136" s="62"/>
      <c r="AN136" s="62"/>
      <c r="AO136" s="62"/>
      <c r="AP136" s="63"/>
      <c r="AQ136" s="61"/>
      <c r="AR136" s="62"/>
      <c r="AS136" s="62"/>
      <c r="AT136" s="62"/>
      <c r="AU136" s="62"/>
      <c r="AV136" s="62"/>
      <c r="AW136" s="62"/>
      <c r="AX136" s="63"/>
      <c r="AY136" s="61">
        <f>SUM(AI136:AX136)</f>
        <v>4270</v>
      </c>
      <c r="AZ136" s="62"/>
      <c r="BA136" s="62"/>
      <c r="BB136" s="62"/>
      <c r="BC136" s="62"/>
      <c r="BD136" s="62"/>
      <c r="BE136" s="62"/>
      <c r="BF136" s="62"/>
      <c r="BG136" s="62"/>
      <c r="BH136" s="63"/>
    </row>
    <row r="137" spans="1:60" ht="12.75">
      <c r="A137" s="38"/>
      <c r="B137" s="38"/>
      <c r="C137" s="38"/>
      <c r="D137" s="38"/>
      <c r="E137" s="38"/>
      <c r="F137" s="38"/>
      <c r="G137" s="64" t="s">
        <v>103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6"/>
      <c r="T137" s="67" t="s">
        <v>57</v>
      </c>
      <c r="U137" s="67"/>
      <c r="V137" s="67"/>
      <c r="W137" s="67"/>
      <c r="X137" s="67"/>
      <c r="Y137" s="68"/>
      <c r="Z137" s="69"/>
      <c r="AA137" s="69"/>
      <c r="AB137" s="69"/>
      <c r="AC137" s="69"/>
      <c r="AD137" s="69"/>
      <c r="AE137" s="69"/>
      <c r="AF137" s="69"/>
      <c r="AG137" s="69"/>
      <c r="AH137" s="70"/>
      <c r="AI137" s="61">
        <v>2660</v>
      </c>
      <c r="AJ137" s="62"/>
      <c r="AK137" s="62"/>
      <c r="AL137" s="62"/>
      <c r="AM137" s="62"/>
      <c r="AN137" s="62"/>
      <c r="AO137" s="62"/>
      <c r="AP137" s="63"/>
      <c r="AQ137" s="61"/>
      <c r="AR137" s="62"/>
      <c r="AS137" s="62"/>
      <c r="AT137" s="62"/>
      <c r="AU137" s="62"/>
      <c r="AV137" s="62"/>
      <c r="AW137" s="62"/>
      <c r="AX137" s="63"/>
      <c r="AY137" s="61">
        <f>SUM(AI137:AX137)</f>
        <v>2660</v>
      </c>
      <c r="AZ137" s="62"/>
      <c r="BA137" s="62"/>
      <c r="BB137" s="62"/>
      <c r="BC137" s="62"/>
      <c r="BD137" s="62"/>
      <c r="BE137" s="62"/>
      <c r="BF137" s="62"/>
      <c r="BG137" s="62"/>
      <c r="BH137" s="63"/>
    </row>
    <row r="138" spans="1:60" ht="12.75">
      <c r="A138" s="38"/>
      <c r="B138" s="38"/>
      <c r="C138" s="38"/>
      <c r="D138" s="38"/>
      <c r="E138" s="38"/>
      <c r="F138" s="38"/>
      <c r="G138" s="64" t="s">
        <v>104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6"/>
      <c r="T138" s="67" t="s">
        <v>57</v>
      </c>
      <c r="U138" s="67"/>
      <c r="V138" s="67"/>
      <c r="W138" s="67"/>
      <c r="X138" s="67"/>
      <c r="Y138" s="68"/>
      <c r="Z138" s="69"/>
      <c r="AA138" s="69"/>
      <c r="AB138" s="69"/>
      <c r="AC138" s="69"/>
      <c r="AD138" s="69"/>
      <c r="AE138" s="69"/>
      <c r="AF138" s="69"/>
      <c r="AG138" s="69"/>
      <c r="AH138" s="70"/>
      <c r="AI138" s="61">
        <v>2060</v>
      </c>
      <c r="AJ138" s="62"/>
      <c r="AK138" s="62"/>
      <c r="AL138" s="62"/>
      <c r="AM138" s="62"/>
      <c r="AN138" s="62"/>
      <c r="AO138" s="62"/>
      <c r="AP138" s="63"/>
      <c r="AQ138" s="61"/>
      <c r="AR138" s="62"/>
      <c r="AS138" s="62"/>
      <c r="AT138" s="62"/>
      <c r="AU138" s="62"/>
      <c r="AV138" s="62"/>
      <c r="AW138" s="62"/>
      <c r="AX138" s="63"/>
      <c r="AY138" s="61">
        <f>SUM(AI138:AX138)</f>
        <v>2060</v>
      </c>
      <c r="AZ138" s="62"/>
      <c r="BA138" s="62"/>
      <c r="BB138" s="62"/>
      <c r="BC138" s="62"/>
      <c r="BD138" s="62"/>
      <c r="BE138" s="62"/>
      <c r="BF138" s="62"/>
      <c r="BG138" s="62"/>
      <c r="BH138" s="63"/>
    </row>
    <row r="139" spans="1:60" ht="12.75" customHeight="1">
      <c r="A139" s="38" t="s">
        <v>145</v>
      </c>
      <c r="B139" s="38"/>
      <c r="C139" s="38"/>
      <c r="D139" s="38"/>
      <c r="E139" s="38"/>
      <c r="F139" s="38"/>
      <c r="G139" s="39" t="s">
        <v>124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1"/>
      <c r="T139" s="38" t="s">
        <v>57</v>
      </c>
      <c r="U139" s="38"/>
      <c r="V139" s="38"/>
      <c r="W139" s="38"/>
      <c r="X139" s="38"/>
      <c r="Y139" s="42"/>
      <c r="Z139" s="43"/>
      <c r="AA139" s="43"/>
      <c r="AB139" s="43"/>
      <c r="AC139" s="43"/>
      <c r="AD139" s="43"/>
      <c r="AE139" s="43"/>
      <c r="AF139" s="43"/>
      <c r="AG139" s="43"/>
      <c r="AH139" s="44"/>
      <c r="AI139" s="73">
        <f>SUM(AI141:AP144)</f>
        <v>2288</v>
      </c>
      <c r="AJ139" s="74"/>
      <c r="AK139" s="74"/>
      <c r="AL139" s="74"/>
      <c r="AM139" s="74"/>
      <c r="AN139" s="74"/>
      <c r="AO139" s="74"/>
      <c r="AP139" s="75"/>
      <c r="AQ139" s="73">
        <f>SUM(AQ141:AX144)</f>
        <v>0</v>
      </c>
      <c r="AR139" s="74"/>
      <c r="AS139" s="74"/>
      <c r="AT139" s="74"/>
      <c r="AU139" s="74"/>
      <c r="AV139" s="74"/>
      <c r="AW139" s="74"/>
      <c r="AX139" s="75"/>
      <c r="AY139" s="73">
        <f>SUM(AI139:AX139)</f>
        <v>2288</v>
      </c>
      <c r="AZ139" s="74"/>
      <c r="BA139" s="74"/>
      <c r="BB139" s="74"/>
      <c r="BC139" s="74"/>
      <c r="BD139" s="74"/>
      <c r="BE139" s="74"/>
      <c r="BF139" s="74"/>
      <c r="BG139" s="74"/>
      <c r="BH139" s="75"/>
    </row>
    <row r="140" spans="1:60" ht="12.75">
      <c r="A140" s="38"/>
      <c r="B140" s="38"/>
      <c r="C140" s="38"/>
      <c r="D140" s="38"/>
      <c r="E140" s="38"/>
      <c r="F140" s="38"/>
      <c r="G140" s="39" t="s">
        <v>100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2"/>
      <c r="T140" s="38"/>
      <c r="U140" s="38"/>
      <c r="V140" s="38"/>
      <c r="W140" s="38"/>
      <c r="X140" s="38"/>
      <c r="Y140" s="42"/>
      <c r="Z140" s="43"/>
      <c r="AA140" s="43"/>
      <c r="AB140" s="43"/>
      <c r="AC140" s="43"/>
      <c r="AD140" s="43"/>
      <c r="AE140" s="43"/>
      <c r="AF140" s="43"/>
      <c r="AG140" s="43"/>
      <c r="AH140" s="44"/>
      <c r="AI140" s="73"/>
      <c r="AJ140" s="74"/>
      <c r="AK140" s="74"/>
      <c r="AL140" s="74"/>
      <c r="AM140" s="74"/>
      <c r="AN140" s="74"/>
      <c r="AO140" s="74"/>
      <c r="AP140" s="75"/>
      <c r="AQ140" s="73"/>
      <c r="AR140" s="74"/>
      <c r="AS140" s="74"/>
      <c r="AT140" s="74"/>
      <c r="AU140" s="74"/>
      <c r="AV140" s="74"/>
      <c r="AW140" s="74"/>
      <c r="AX140" s="75"/>
      <c r="AY140" s="73"/>
      <c r="AZ140" s="74"/>
      <c r="BA140" s="74"/>
      <c r="BB140" s="74"/>
      <c r="BC140" s="74"/>
      <c r="BD140" s="74"/>
      <c r="BE140" s="74"/>
      <c r="BF140" s="74"/>
      <c r="BG140" s="74"/>
      <c r="BH140" s="75"/>
    </row>
    <row r="141" spans="1:60" ht="12.75">
      <c r="A141" s="38"/>
      <c r="B141" s="38"/>
      <c r="C141" s="38"/>
      <c r="D141" s="38"/>
      <c r="E141" s="38"/>
      <c r="F141" s="38"/>
      <c r="G141" s="64" t="s">
        <v>101</v>
      </c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6"/>
      <c r="T141" s="67" t="s">
        <v>57</v>
      </c>
      <c r="U141" s="67"/>
      <c r="V141" s="67"/>
      <c r="W141" s="67"/>
      <c r="X141" s="67"/>
      <c r="Y141" s="68"/>
      <c r="Z141" s="69"/>
      <c r="AA141" s="69"/>
      <c r="AB141" s="69"/>
      <c r="AC141" s="69"/>
      <c r="AD141" s="69"/>
      <c r="AE141" s="69"/>
      <c r="AF141" s="69"/>
      <c r="AG141" s="69"/>
      <c r="AH141" s="70"/>
      <c r="AI141" s="61">
        <v>562</v>
      </c>
      <c r="AJ141" s="62"/>
      <c r="AK141" s="62"/>
      <c r="AL141" s="62"/>
      <c r="AM141" s="62"/>
      <c r="AN141" s="62"/>
      <c r="AO141" s="62"/>
      <c r="AP141" s="63"/>
      <c r="AQ141" s="61"/>
      <c r="AR141" s="62"/>
      <c r="AS141" s="62"/>
      <c r="AT141" s="62"/>
      <c r="AU141" s="62"/>
      <c r="AV141" s="62"/>
      <c r="AW141" s="62"/>
      <c r="AX141" s="63"/>
      <c r="AY141" s="61">
        <f>SUM(AI141:AX141)</f>
        <v>562</v>
      </c>
      <c r="AZ141" s="62"/>
      <c r="BA141" s="62"/>
      <c r="BB141" s="62"/>
      <c r="BC141" s="62"/>
      <c r="BD141" s="62"/>
      <c r="BE141" s="62"/>
      <c r="BF141" s="62"/>
      <c r="BG141" s="62"/>
      <c r="BH141" s="63"/>
    </row>
    <row r="142" spans="1:60" ht="12.75">
      <c r="A142" s="38"/>
      <c r="B142" s="38"/>
      <c r="C142" s="38"/>
      <c r="D142" s="38"/>
      <c r="E142" s="38"/>
      <c r="F142" s="38"/>
      <c r="G142" s="64" t="s">
        <v>102</v>
      </c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6"/>
      <c r="T142" s="67" t="s">
        <v>57</v>
      </c>
      <c r="U142" s="67"/>
      <c r="V142" s="67"/>
      <c r="W142" s="67"/>
      <c r="X142" s="67"/>
      <c r="Y142" s="68"/>
      <c r="Z142" s="69"/>
      <c r="AA142" s="69"/>
      <c r="AB142" s="69"/>
      <c r="AC142" s="69"/>
      <c r="AD142" s="69"/>
      <c r="AE142" s="69"/>
      <c r="AF142" s="69"/>
      <c r="AG142" s="69"/>
      <c r="AH142" s="70"/>
      <c r="AI142" s="61">
        <v>706</v>
      </c>
      <c r="AJ142" s="62"/>
      <c r="AK142" s="62"/>
      <c r="AL142" s="62"/>
      <c r="AM142" s="62"/>
      <c r="AN142" s="62"/>
      <c r="AO142" s="62"/>
      <c r="AP142" s="63"/>
      <c r="AQ142" s="61"/>
      <c r="AR142" s="62"/>
      <c r="AS142" s="62"/>
      <c r="AT142" s="62"/>
      <c r="AU142" s="62"/>
      <c r="AV142" s="62"/>
      <c r="AW142" s="62"/>
      <c r="AX142" s="63"/>
      <c r="AY142" s="61">
        <f>SUM(AI142:AX142)</f>
        <v>706</v>
      </c>
      <c r="AZ142" s="62"/>
      <c r="BA142" s="62"/>
      <c r="BB142" s="62"/>
      <c r="BC142" s="62"/>
      <c r="BD142" s="62"/>
      <c r="BE142" s="62"/>
      <c r="BF142" s="62"/>
      <c r="BG142" s="62"/>
      <c r="BH142" s="63"/>
    </row>
    <row r="143" spans="1:60" ht="12.75">
      <c r="A143" s="38"/>
      <c r="B143" s="38"/>
      <c r="C143" s="38"/>
      <c r="D143" s="38"/>
      <c r="E143" s="38"/>
      <c r="F143" s="38"/>
      <c r="G143" s="64" t="s">
        <v>103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6"/>
      <c r="T143" s="67" t="s">
        <v>57</v>
      </c>
      <c r="U143" s="67"/>
      <c r="V143" s="67"/>
      <c r="W143" s="67"/>
      <c r="X143" s="67"/>
      <c r="Y143" s="68"/>
      <c r="Z143" s="69"/>
      <c r="AA143" s="69"/>
      <c r="AB143" s="69"/>
      <c r="AC143" s="69"/>
      <c r="AD143" s="69"/>
      <c r="AE143" s="69"/>
      <c r="AF143" s="69"/>
      <c r="AG143" s="69"/>
      <c r="AH143" s="70"/>
      <c r="AI143" s="61">
        <v>490</v>
      </c>
      <c r="AJ143" s="62"/>
      <c r="AK143" s="62"/>
      <c r="AL143" s="62"/>
      <c r="AM143" s="62"/>
      <c r="AN143" s="62"/>
      <c r="AO143" s="62"/>
      <c r="AP143" s="63"/>
      <c r="AQ143" s="61"/>
      <c r="AR143" s="62"/>
      <c r="AS143" s="62"/>
      <c r="AT143" s="62"/>
      <c r="AU143" s="62"/>
      <c r="AV143" s="62"/>
      <c r="AW143" s="62"/>
      <c r="AX143" s="63"/>
      <c r="AY143" s="61">
        <f>SUM(AI143:AX143)</f>
        <v>490</v>
      </c>
      <c r="AZ143" s="62"/>
      <c r="BA143" s="62"/>
      <c r="BB143" s="62"/>
      <c r="BC143" s="62"/>
      <c r="BD143" s="62"/>
      <c r="BE143" s="62"/>
      <c r="BF143" s="62"/>
      <c r="BG143" s="62"/>
      <c r="BH143" s="63"/>
    </row>
    <row r="144" spans="1:60" ht="12.75">
      <c r="A144" s="38"/>
      <c r="B144" s="38"/>
      <c r="C144" s="38"/>
      <c r="D144" s="38"/>
      <c r="E144" s="38"/>
      <c r="F144" s="38"/>
      <c r="G144" s="64" t="s">
        <v>104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6"/>
      <c r="T144" s="67" t="s">
        <v>57</v>
      </c>
      <c r="U144" s="67"/>
      <c r="V144" s="67"/>
      <c r="W144" s="67"/>
      <c r="X144" s="67"/>
      <c r="Y144" s="68"/>
      <c r="Z144" s="69"/>
      <c r="AA144" s="69"/>
      <c r="AB144" s="69"/>
      <c r="AC144" s="69"/>
      <c r="AD144" s="69"/>
      <c r="AE144" s="69"/>
      <c r="AF144" s="69"/>
      <c r="AG144" s="69"/>
      <c r="AH144" s="70"/>
      <c r="AI144" s="61">
        <v>530</v>
      </c>
      <c r="AJ144" s="62"/>
      <c r="AK144" s="62"/>
      <c r="AL144" s="62"/>
      <c r="AM144" s="62"/>
      <c r="AN144" s="62"/>
      <c r="AO144" s="62"/>
      <c r="AP144" s="63"/>
      <c r="AQ144" s="61"/>
      <c r="AR144" s="62"/>
      <c r="AS144" s="62"/>
      <c r="AT144" s="62"/>
      <c r="AU144" s="62"/>
      <c r="AV144" s="62"/>
      <c r="AW144" s="62"/>
      <c r="AX144" s="63"/>
      <c r="AY144" s="61">
        <f>SUM(AI144:AX144)</f>
        <v>530</v>
      </c>
      <c r="AZ144" s="62"/>
      <c r="BA144" s="62"/>
      <c r="BB144" s="62"/>
      <c r="BC144" s="62"/>
      <c r="BD144" s="62"/>
      <c r="BE144" s="62"/>
      <c r="BF144" s="62"/>
      <c r="BG144" s="62"/>
      <c r="BH144" s="63"/>
    </row>
    <row r="145" spans="1:60" ht="45.75" customHeight="1">
      <c r="A145" s="51" t="s">
        <v>146</v>
      </c>
      <c r="B145" s="51"/>
      <c r="C145" s="51"/>
      <c r="D145" s="51"/>
      <c r="E145" s="51"/>
      <c r="F145" s="51"/>
      <c r="G145" s="165" t="s">
        <v>119</v>
      </c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7"/>
      <c r="T145" s="51" t="s">
        <v>22</v>
      </c>
      <c r="U145" s="51"/>
      <c r="V145" s="51"/>
      <c r="W145" s="51"/>
      <c r="X145" s="51"/>
      <c r="Y145" s="55" t="s">
        <v>66</v>
      </c>
      <c r="Z145" s="76"/>
      <c r="AA145" s="76"/>
      <c r="AB145" s="76"/>
      <c r="AC145" s="76"/>
      <c r="AD145" s="76"/>
      <c r="AE145" s="76"/>
      <c r="AF145" s="76"/>
      <c r="AG145" s="76"/>
      <c r="AH145" s="77"/>
      <c r="AI145" s="161">
        <f>SUM(AI147:AP148)</f>
        <v>343</v>
      </c>
      <c r="AJ145" s="164"/>
      <c r="AK145" s="164"/>
      <c r="AL145" s="164"/>
      <c r="AM145" s="164"/>
      <c r="AN145" s="164"/>
      <c r="AO145" s="164"/>
      <c r="AP145" s="164"/>
      <c r="AQ145" s="161">
        <f>SUM(AQ147:AX148)</f>
        <v>46</v>
      </c>
      <c r="AR145" s="164"/>
      <c r="AS145" s="164"/>
      <c r="AT145" s="164"/>
      <c r="AU145" s="164"/>
      <c r="AV145" s="164"/>
      <c r="AW145" s="164"/>
      <c r="AX145" s="164"/>
      <c r="AY145" s="161">
        <f>SUM(AI145:AX145)</f>
        <v>389</v>
      </c>
      <c r="AZ145" s="164"/>
      <c r="BA145" s="164"/>
      <c r="BB145" s="164"/>
      <c r="BC145" s="164"/>
      <c r="BD145" s="164"/>
      <c r="BE145" s="164"/>
      <c r="BF145" s="164"/>
      <c r="BG145" s="164"/>
      <c r="BH145" s="164"/>
    </row>
    <row r="146" spans="1:60" ht="12.75">
      <c r="A146" s="38"/>
      <c r="B146" s="38"/>
      <c r="C146" s="38"/>
      <c r="D146" s="38"/>
      <c r="E146" s="38"/>
      <c r="F146" s="38"/>
      <c r="G146" s="39" t="s">
        <v>100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2"/>
      <c r="T146" s="38"/>
      <c r="U146" s="38"/>
      <c r="V146" s="38"/>
      <c r="W146" s="38"/>
      <c r="X146" s="38"/>
      <c r="Y146" s="42"/>
      <c r="Z146" s="43"/>
      <c r="AA146" s="43"/>
      <c r="AB146" s="43"/>
      <c r="AC146" s="43"/>
      <c r="AD146" s="43"/>
      <c r="AE146" s="43"/>
      <c r="AF146" s="43"/>
      <c r="AG146" s="43"/>
      <c r="AH146" s="44"/>
      <c r="AI146" s="73"/>
      <c r="AJ146" s="74"/>
      <c r="AK146" s="74"/>
      <c r="AL146" s="74"/>
      <c r="AM146" s="74"/>
      <c r="AN146" s="74"/>
      <c r="AO146" s="74"/>
      <c r="AP146" s="75"/>
      <c r="AQ146" s="73"/>
      <c r="AR146" s="74"/>
      <c r="AS146" s="74"/>
      <c r="AT146" s="74"/>
      <c r="AU146" s="74"/>
      <c r="AV146" s="74"/>
      <c r="AW146" s="74"/>
      <c r="AX146" s="75"/>
      <c r="AY146" s="73"/>
      <c r="AZ146" s="74"/>
      <c r="BA146" s="74"/>
      <c r="BB146" s="74"/>
      <c r="BC146" s="74"/>
      <c r="BD146" s="74"/>
      <c r="BE146" s="74"/>
      <c r="BF146" s="74"/>
      <c r="BG146" s="74"/>
      <c r="BH146" s="75"/>
    </row>
    <row r="147" spans="1:60" ht="12.75" customHeight="1">
      <c r="A147" s="38" t="s">
        <v>147</v>
      </c>
      <c r="B147" s="38"/>
      <c r="C147" s="38"/>
      <c r="D147" s="38"/>
      <c r="E147" s="38"/>
      <c r="F147" s="38"/>
      <c r="G147" s="39" t="s">
        <v>121</v>
      </c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1"/>
      <c r="T147" s="38" t="s">
        <v>22</v>
      </c>
      <c r="U147" s="38"/>
      <c r="V147" s="38"/>
      <c r="W147" s="38"/>
      <c r="X147" s="38"/>
      <c r="Y147" s="42"/>
      <c r="Z147" s="43"/>
      <c r="AA147" s="43"/>
      <c r="AB147" s="43"/>
      <c r="AC147" s="43"/>
      <c r="AD147" s="43"/>
      <c r="AE147" s="43"/>
      <c r="AF147" s="43"/>
      <c r="AG147" s="43"/>
      <c r="AH147" s="44"/>
      <c r="AI147" s="73">
        <f>167-46</f>
        <v>121</v>
      </c>
      <c r="AJ147" s="74"/>
      <c r="AK147" s="74"/>
      <c r="AL147" s="74"/>
      <c r="AM147" s="74"/>
      <c r="AN147" s="74"/>
      <c r="AO147" s="74"/>
      <c r="AP147" s="75"/>
      <c r="AQ147" s="73">
        <v>46</v>
      </c>
      <c r="AR147" s="74"/>
      <c r="AS147" s="74"/>
      <c r="AT147" s="74"/>
      <c r="AU147" s="74"/>
      <c r="AV147" s="74"/>
      <c r="AW147" s="74"/>
      <c r="AX147" s="75"/>
      <c r="AY147" s="73">
        <f>SUM(AI147:AX147)</f>
        <v>167</v>
      </c>
      <c r="AZ147" s="74"/>
      <c r="BA147" s="74"/>
      <c r="BB147" s="74"/>
      <c r="BC147" s="74"/>
      <c r="BD147" s="74"/>
      <c r="BE147" s="74"/>
      <c r="BF147" s="74"/>
      <c r="BG147" s="74"/>
      <c r="BH147" s="75"/>
    </row>
    <row r="148" spans="1:60" ht="12.75" customHeight="1">
      <c r="A148" s="38" t="s">
        <v>148</v>
      </c>
      <c r="B148" s="38"/>
      <c r="C148" s="38"/>
      <c r="D148" s="38"/>
      <c r="E148" s="38"/>
      <c r="F148" s="38"/>
      <c r="G148" s="39" t="s">
        <v>124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1"/>
      <c r="T148" s="38" t="s">
        <v>22</v>
      </c>
      <c r="U148" s="38"/>
      <c r="V148" s="38"/>
      <c r="W148" s="38"/>
      <c r="X148" s="38"/>
      <c r="Y148" s="42"/>
      <c r="Z148" s="43"/>
      <c r="AA148" s="43"/>
      <c r="AB148" s="43"/>
      <c r="AC148" s="43"/>
      <c r="AD148" s="43"/>
      <c r="AE148" s="43"/>
      <c r="AF148" s="43"/>
      <c r="AG148" s="43"/>
      <c r="AH148" s="44"/>
      <c r="AI148" s="73">
        <v>222</v>
      </c>
      <c r="AJ148" s="74"/>
      <c r="AK148" s="74"/>
      <c r="AL148" s="74"/>
      <c r="AM148" s="74"/>
      <c r="AN148" s="74"/>
      <c r="AO148" s="74"/>
      <c r="AP148" s="75"/>
      <c r="AQ148" s="73"/>
      <c r="AR148" s="74"/>
      <c r="AS148" s="74"/>
      <c r="AT148" s="74"/>
      <c r="AU148" s="74"/>
      <c r="AV148" s="74"/>
      <c r="AW148" s="74"/>
      <c r="AX148" s="75"/>
      <c r="AY148" s="73">
        <f>SUM(AI148:AX148)</f>
        <v>222</v>
      </c>
      <c r="AZ148" s="74"/>
      <c r="BA148" s="74"/>
      <c r="BB148" s="74"/>
      <c r="BC148" s="74"/>
      <c r="BD148" s="74"/>
      <c r="BE148" s="74"/>
      <c r="BF148" s="74"/>
      <c r="BG148" s="74"/>
      <c r="BH148" s="75"/>
    </row>
    <row r="149" spans="1:60" ht="27.75" customHeight="1">
      <c r="A149" s="51" t="s">
        <v>149</v>
      </c>
      <c r="B149" s="51"/>
      <c r="C149" s="51"/>
      <c r="D149" s="51"/>
      <c r="E149" s="51"/>
      <c r="F149" s="51"/>
      <c r="G149" s="52" t="s">
        <v>69</v>
      </c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4"/>
      <c r="T149" s="51" t="s">
        <v>188</v>
      </c>
      <c r="U149" s="51"/>
      <c r="V149" s="51"/>
      <c r="W149" s="51"/>
      <c r="X149" s="51"/>
      <c r="Y149" s="52" t="s">
        <v>70</v>
      </c>
      <c r="Z149" s="53"/>
      <c r="AA149" s="53"/>
      <c r="AB149" s="53"/>
      <c r="AC149" s="53"/>
      <c r="AD149" s="53"/>
      <c r="AE149" s="53"/>
      <c r="AF149" s="53"/>
      <c r="AG149" s="53"/>
      <c r="AH149" s="54"/>
      <c r="AI149" s="164"/>
      <c r="AJ149" s="164"/>
      <c r="AK149" s="164"/>
      <c r="AL149" s="164"/>
      <c r="AM149" s="164"/>
      <c r="AN149" s="164"/>
      <c r="AO149" s="164"/>
      <c r="AP149" s="164"/>
      <c r="AQ149" s="161">
        <f>AK43</f>
        <v>7683</v>
      </c>
      <c r="AR149" s="161"/>
      <c r="AS149" s="161"/>
      <c r="AT149" s="161"/>
      <c r="AU149" s="161"/>
      <c r="AV149" s="161"/>
      <c r="AW149" s="161"/>
      <c r="AX149" s="161"/>
      <c r="AY149" s="161">
        <f>SUM(AI149:AX149)</f>
        <v>7683</v>
      </c>
      <c r="AZ149" s="161"/>
      <c r="BA149" s="161"/>
      <c r="BB149" s="161"/>
      <c r="BC149" s="161"/>
      <c r="BD149" s="161"/>
      <c r="BE149" s="161"/>
      <c r="BF149" s="161"/>
      <c r="BG149" s="161"/>
      <c r="BH149" s="161"/>
    </row>
    <row r="150" spans="1:60" ht="12.75">
      <c r="A150" s="38"/>
      <c r="B150" s="38"/>
      <c r="C150" s="38"/>
      <c r="D150" s="38"/>
      <c r="E150" s="38"/>
      <c r="F150" s="38"/>
      <c r="G150" s="39" t="s">
        <v>100</v>
      </c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1"/>
      <c r="T150" s="38"/>
      <c r="U150" s="38"/>
      <c r="V150" s="38"/>
      <c r="W150" s="38"/>
      <c r="X150" s="38"/>
      <c r="Y150" s="42"/>
      <c r="Z150" s="43"/>
      <c r="AA150" s="43"/>
      <c r="AB150" s="43"/>
      <c r="AC150" s="43"/>
      <c r="AD150" s="43"/>
      <c r="AE150" s="43"/>
      <c r="AF150" s="43"/>
      <c r="AG150" s="43"/>
      <c r="AH150" s="44"/>
      <c r="AI150" s="73"/>
      <c r="AJ150" s="74"/>
      <c r="AK150" s="74"/>
      <c r="AL150" s="74"/>
      <c r="AM150" s="74"/>
      <c r="AN150" s="74"/>
      <c r="AO150" s="74"/>
      <c r="AP150" s="75"/>
      <c r="AQ150" s="73"/>
      <c r="AR150" s="74"/>
      <c r="AS150" s="74"/>
      <c r="AT150" s="74"/>
      <c r="AU150" s="74"/>
      <c r="AV150" s="74"/>
      <c r="AW150" s="74"/>
      <c r="AX150" s="75"/>
      <c r="AY150" s="73"/>
      <c r="AZ150" s="74"/>
      <c r="BA150" s="74"/>
      <c r="BB150" s="74"/>
      <c r="BC150" s="74"/>
      <c r="BD150" s="74"/>
      <c r="BE150" s="74"/>
      <c r="BF150" s="74"/>
      <c r="BG150" s="74"/>
      <c r="BH150" s="75"/>
    </row>
    <row r="151" spans="1:60" ht="12.75" customHeight="1">
      <c r="A151" s="38" t="s">
        <v>150</v>
      </c>
      <c r="B151" s="38"/>
      <c r="C151" s="38"/>
      <c r="D151" s="38"/>
      <c r="E151" s="38"/>
      <c r="F151" s="38"/>
      <c r="G151" s="39" t="s">
        <v>121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1"/>
      <c r="T151" s="38" t="s">
        <v>188</v>
      </c>
      <c r="U151" s="38"/>
      <c r="V151" s="38"/>
      <c r="W151" s="38"/>
      <c r="X151" s="38"/>
      <c r="Y151" s="42"/>
      <c r="Z151" s="43"/>
      <c r="AA151" s="43"/>
      <c r="AB151" s="43"/>
      <c r="AC151" s="43"/>
      <c r="AD151" s="43"/>
      <c r="AE151" s="43"/>
      <c r="AF151" s="43"/>
      <c r="AG151" s="43"/>
      <c r="AH151" s="44"/>
      <c r="AI151" s="73"/>
      <c r="AJ151" s="74"/>
      <c r="AK151" s="74"/>
      <c r="AL151" s="74"/>
      <c r="AM151" s="74"/>
      <c r="AN151" s="74"/>
      <c r="AO151" s="74"/>
      <c r="AP151" s="75"/>
      <c r="AQ151" s="73">
        <f>AQ149</f>
        <v>7683</v>
      </c>
      <c r="AR151" s="74"/>
      <c r="AS151" s="74"/>
      <c r="AT151" s="74"/>
      <c r="AU151" s="74"/>
      <c r="AV151" s="74"/>
      <c r="AW151" s="74"/>
      <c r="AX151" s="75"/>
      <c r="AY151" s="73">
        <f>SUM(AI151:AX151)</f>
        <v>7683</v>
      </c>
      <c r="AZ151" s="74"/>
      <c r="BA151" s="74"/>
      <c r="BB151" s="74"/>
      <c r="BC151" s="74"/>
      <c r="BD151" s="74"/>
      <c r="BE151" s="74"/>
      <c r="BF151" s="74"/>
      <c r="BG151" s="74"/>
      <c r="BH151" s="75"/>
    </row>
    <row r="152" spans="1:60" ht="30.75" customHeight="1">
      <c r="A152" s="51" t="s">
        <v>151</v>
      </c>
      <c r="B152" s="51"/>
      <c r="C152" s="51"/>
      <c r="D152" s="51"/>
      <c r="E152" s="51"/>
      <c r="F152" s="51"/>
      <c r="G152" s="52" t="s">
        <v>71</v>
      </c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4"/>
      <c r="T152" s="51" t="s">
        <v>188</v>
      </c>
      <c r="U152" s="51"/>
      <c r="V152" s="51"/>
      <c r="W152" s="51"/>
      <c r="X152" s="51"/>
      <c r="Y152" s="52" t="s">
        <v>70</v>
      </c>
      <c r="Z152" s="53"/>
      <c r="AA152" s="53"/>
      <c r="AB152" s="53"/>
      <c r="AC152" s="53"/>
      <c r="AD152" s="53"/>
      <c r="AE152" s="53"/>
      <c r="AF152" s="53"/>
      <c r="AG152" s="53"/>
      <c r="AH152" s="54"/>
      <c r="AI152" s="164"/>
      <c r="AJ152" s="164"/>
      <c r="AK152" s="164"/>
      <c r="AL152" s="164"/>
      <c r="AM152" s="164"/>
      <c r="AN152" s="164"/>
      <c r="AO152" s="164"/>
      <c r="AP152" s="164"/>
      <c r="AQ152" s="161">
        <f>AQ149</f>
        <v>7683</v>
      </c>
      <c r="AR152" s="161"/>
      <c r="AS152" s="161"/>
      <c r="AT152" s="161"/>
      <c r="AU152" s="161"/>
      <c r="AV152" s="161"/>
      <c r="AW152" s="161"/>
      <c r="AX152" s="161"/>
      <c r="AY152" s="161">
        <f>SUM(AI152:AX152)</f>
        <v>7683</v>
      </c>
      <c r="AZ152" s="161"/>
      <c r="BA152" s="161"/>
      <c r="BB152" s="161"/>
      <c r="BC152" s="161"/>
      <c r="BD152" s="161"/>
      <c r="BE152" s="161"/>
      <c r="BF152" s="161"/>
      <c r="BG152" s="161"/>
      <c r="BH152" s="161"/>
    </row>
    <row r="153" spans="1:60" ht="113.25" customHeight="1" hidden="1">
      <c r="A153" s="38"/>
      <c r="B153" s="38"/>
      <c r="C153" s="38"/>
      <c r="D153" s="38"/>
      <c r="E153" s="38"/>
      <c r="F153" s="38"/>
      <c r="G153" s="39" t="s">
        <v>72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1"/>
      <c r="T153" s="38" t="s">
        <v>73</v>
      </c>
      <c r="U153" s="38"/>
      <c r="V153" s="38"/>
      <c r="W153" s="38"/>
      <c r="X153" s="38"/>
      <c r="Y153" s="39" t="s">
        <v>70</v>
      </c>
      <c r="Z153" s="40"/>
      <c r="AA153" s="40"/>
      <c r="AB153" s="40"/>
      <c r="AC153" s="40"/>
      <c r="AD153" s="40"/>
      <c r="AE153" s="40"/>
      <c r="AF153" s="40"/>
      <c r="AG153" s="40"/>
      <c r="AH153" s="41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>
        <f>SUM(AI153:AX153)</f>
        <v>0</v>
      </c>
      <c r="AZ153" s="157"/>
      <c r="BA153" s="157"/>
      <c r="BB153" s="157"/>
      <c r="BC153" s="157"/>
      <c r="BD153" s="157"/>
      <c r="BE153" s="157"/>
      <c r="BF153" s="157"/>
      <c r="BG153" s="157"/>
      <c r="BH153" s="157"/>
    </row>
    <row r="154" spans="1:60" ht="12.75">
      <c r="A154" s="38"/>
      <c r="B154" s="38"/>
      <c r="C154" s="38"/>
      <c r="D154" s="38"/>
      <c r="E154" s="38"/>
      <c r="F154" s="38"/>
      <c r="G154" s="39" t="s">
        <v>100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1"/>
      <c r="T154" s="38"/>
      <c r="U154" s="38"/>
      <c r="V154" s="38"/>
      <c r="W154" s="38"/>
      <c r="X154" s="38"/>
      <c r="Y154" s="42"/>
      <c r="Z154" s="43"/>
      <c r="AA154" s="43"/>
      <c r="AB154" s="43"/>
      <c r="AC154" s="43"/>
      <c r="AD154" s="43"/>
      <c r="AE154" s="43"/>
      <c r="AF154" s="43"/>
      <c r="AG154" s="43"/>
      <c r="AH154" s="44"/>
      <c r="AI154" s="73"/>
      <c r="AJ154" s="74"/>
      <c r="AK154" s="74"/>
      <c r="AL154" s="74"/>
      <c r="AM154" s="74"/>
      <c r="AN154" s="74"/>
      <c r="AO154" s="74"/>
      <c r="AP154" s="75"/>
      <c r="AQ154" s="73"/>
      <c r="AR154" s="74"/>
      <c r="AS154" s="74"/>
      <c r="AT154" s="74"/>
      <c r="AU154" s="74"/>
      <c r="AV154" s="74"/>
      <c r="AW154" s="74"/>
      <c r="AX154" s="75"/>
      <c r="AY154" s="73"/>
      <c r="AZ154" s="74"/>
      <c r="BA154" s="74"/>
      <c r="BB154" s="74"/>
      <c r="BC154" s="74"/>
      <c r="BD154" s="74"/>
      <c r="BE154" s="74"/>
      <c r="BF154" s="74"/>
      <c r="BG154" s="74"/>
      <c r="BH154" s="75"/>
    </row>
    <row r="155" spans="1:60" ht="12.75" customHeight="1">
      <c r="A155" s="38" t="s">
        <v>152</v>
      </c>
      <c r="B155" s="38"/>
      <c r="C155" s="38"/>
      <c r="D155" s="38"/>
      <c r="E155" s="38"/>
      <c r="F155" s="38"/>
      <c r="G155" s="39" t="s">
        <v>121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1"/>
      <c r="T155" s="38" t="s">
        <v>188</v>
      </c>
      <c r="U155" s="38"/>
      <c r="V155" s="38"/>
      <c r="W155" s="38"/>
      <c r="X155" s="38"/>
      <c r="Y155" s="42"/>
      <c r="Z155" s="43"/>
      <c r="AA155" s="43"/>
      <c r="AB155" s="43"/>
      <c r="AC155" s="43"/>
      <c r="AD155" s="43"/>
      <c r="AE155" s="43"/>
      <c r="AF155" s="43"/>
      <c r="AG155" s="43"/>
      <c r="AH155" s="44"/>
      <c r="AI155" s="73"/>
      <c r="AJ155" s="74"/>
      <c r="AK155" s="74"/>
      <c r="AL155" s="74"/>
      <c r="AM155" s="74"/>
      <c r="AN155" s="74"/>
      <c r="AO155" s="74"/>
      <c r="AP155" s="75"/>
      <c r="AQ155" s="73">
        <v>7683</v>
      </c>
      <c r="AR155" s="74"/>
      <c r="AS155" s="74"/>
      <c r="AT155" s="74"/>
      <c r="AU155" s="74"/>
      <c r="AV155" s="74"/>
      <c r="AW155" s="74"/>
      <c r="AX155" s="75"/>
      <c r="AY155" s="73">
        <f>SUM(AI155:AX155)</f>
        <v>7683</v>
      </c>
      <c r="AZ155" s="74"/>
      <c r="BA155" s="74"/>
      <c r="BB155" s="74"/>
      <c r="BC155" s="74"/>
      <c r="BD155" s="74"/>
      <c r="BE155" s="74"/>
      <c r="BF155" s="74"/>
      <c r="BG155" s="74"/>
      <c r="BH155" s="75"/>
    </row>
    <row r="156" spans="1:60" ht="114" customHeight="1" hidden="1">
      <c r="A156" s="38"/>
      <c r="B156" s="38"/>
      <c r="C156" s="38"/>
      <c r="D156" s="38"/>
      <c r="E156" s="38"/>
      <c r="F156" s="38"/>
      <c r="G156" s="39" t="s">
        <v>58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1"/>
      <c r="T156" s="38" t="s">
        <v>30</v>
      </c>
      <c r="U156" s="38"/>
      <c r="V156" s="38"/>
      <c r="W156" s="38"/>
      <c r="X156" s="38"/>
      <c r="Y156" s="42" t="s">
        <v>74</v>
      </c>
      <c r="Z156" s="173"/>
      <c r="AA156" s="173"/>
      <c r="AB156" s="173"/>
      <c r="AC156" s="173"/>
      <c r="AD156" s="173"/>
      <c r="AE156" s="173"/>
      <c r="AF156" s="173"/>
      <c r="AG156" s="173"/>
      <c r="AH156" s="174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>
        <f>SUM(AI156:AX156)</f>
        <v>0</v>
      </c>
      <c r="AZ156" s="157"/>
      <c r="BA156" s="157"/>
      <c r="BB156" s="157"/>
      <c r="BC156" s="157"/>
      <c r="BD156" s="157"/>
      <c r="BE156" s="157"/>
      <c r="BF156" s="157"/>
      <c r="BG156" s="157"/>
      <c r="BH156" s="157"/>
    </row>
    <row r="157" spans="1:60" ht="46.5" customHeight="1">
      <c r="A157" s="51" t="s">
        <v>153</v>
      </c>
      <c r="B157" s="51"/>
      <c r="C157" s="51"/>
      <c r="D157" s="51"/>
      <c r="E157" s="51"/>
      <c r="F157" s="51"/>
      <c r="G157" s="52" t="s">
        <v>75</v>
      </c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4"/>
      <c r="T157" s="51" t="s">
        <v>188</v>
      </c>
      <c r="U157" s="51"/>
      <c r="V157" s="51"/>
      <c r="W157" s="51"/>
      <c r="X157" s="51"/>
      <c r="Y157" s="55" t="s">
        <v>74</v>
      </c>
      <c r="Z157" s="56"/>
      <c r="AA157" s="56"/>
      <c r="AB157" s="56"/>
      <c r="AC157" s="56"/>
      <c r="AD157" s="56"/>
      <c r="AE157" s="56"/>
      <c r="AF157" s="56"/>
      <c r="AG157" s="56"/>
      <c r="AH157" s="57"/>
      <c r="AI157" s="171">
        <f>(AI81+AI84)/AI145</f>
        <v>1687.9358600583091</v>
      </c>
      <c r="AJ157" s="171"/>
      <c r="AK157" s="171"/>
      <c r="AL157" s="171"/>
      <c r="AM157" s="171"/>
      <c r="AN157" s="171"/>
      <c r="AO157" s="171"/>
      <c r="AP157" s="171"/>
      <c r="AQ157" s="168">
        <f>SUM(AQ159:AX160)</f>
        <v>167.02173913043478</v>
      </c>
      <c r="AR157" s="169"/>
      <c r="AS157" s="169"/>
      <c r="AT157" s="169"/>
      <c r="AU157" s="169"/>
      <c r="AV157" s="169"/>
      <c r="AW157" s="169"/>
      <c r="AX157" s="170"/>
      <c r="AY157" s="171">
        <f>SUM(AI157:AX157)</f>
        <v>1854.9575991887439</v>
      </c>
      <c r="AZ157" s="172"/>
      <c r="BA157" s="172"/>
      <c r="BB157" s="172"/>
      <c r="BC157" s="172"/>
      <c r="BD157" s="172"/>
      <c r="BE157" s="172"/>
      <c r="BF157" s="172"/>
      <c r="BG157" s="172"/>
      <c r="BH157" s="172"/>
    </row>
    <row r="158" spans="1:60" ht="12.75">
      <c r="A158" s="38"/>
      <c r="B158" s="38"/>
      <c r="C158" s="38"/>
      <c r="D158" s="38"/>
      <c r="E158" s="38"/>
      <c r="F158" s="38"/>
      <c r="G158" s="39" t="s">
        <v>100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1"/>
      <c r="T158" s="38"/>
      <c r="U158" s="38"/>
      <c r="V158" s="38"/>
      <c r="W158" s="38"/>
      <c r="X158" s="38"/>
      <c r="Y158" s="42"/>
      <c r="Z158" s="43"/>
      <c r="AA158" s="43"/>
      <c r="AB158" s="43"/>
      <c r="AC158" s="43"/>
      <c r="AD158" s="43"/>
      <c r="AE158" s="43"/>
      <c r="AF158" s="43"/>
      <c r="AG158" s="43"/>
      <c r="AH158" s="44"/>
      <c r="AI158" s="73"/>
      <c r="AJ158" s="74"/>
      <c r="AK158" s="74"/>
      <c r="AL158" s="74"/>
      <c r="AM158" s="74"/>
      <c r="AN158" s="74"/>
      <c r="AO158" s="74"/>
      <c r="AP158" s="75"/>
      <c r="AQ158" s="73"/>
      <c r="AR158" s="74"/>
      <c r="AS158" s="74"/>
      <c r="AT158" s="74"/>
      <c r="AU158" s="74"/>
      <c r="AV158" s="74"/>
      <c r="AW158" s="74"/>
      <c r="AX158" s="75"/>
      <c r="AY158" s="73"/>
      <c r="AZ158" s="74"/>
      <c r="BA158" s="74"/>
      <c r="BB158" s="74"/>
      <c r="BC158" s="74"/>
      <c r="BD158" s="74"/>
      <c r="BE158" s="74"/>
      <c r="BF158" s="74"/>
      <c r="BG158" s="74"/>
      <c r="BH158" s="75"/>
    </row>
    <row r="159" spans="1:60" ht="12.75" customHeight="1">
      <c r="A159" s="192" t="s">
        <v>154</v>
      </c>
      <c r="B159" s="229"/>
      <c r="C159" s="229"/>
      <c r="D159" s="229"/>
      <c r="E159" s="229"/>
      <c r="F159" s="230"/>
      <c r="G159" s="39" t="s">
        <v>121</v>
      </c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6"/>
      <c r="T159" s="192" t="s">
        <v>188</v>
      </c>
      <c r="U159" s="229"/>
      <c r="V159" s="229"/>
      <c r="W159" s="229"/>
      <c r="X159" s="230"/>
      <c r="Y159" s="42"/>
      <c r="Z159" s="43"/>
      <c r="AA159" s="43"/>
      <c r="AB159" s="43"/>
      <c r="AC159" s="43"/>
      <c r="AD159" s="43"/>
      <c r="AE159" s="43"/>
      <c r="AF159" s="43"/>
      <c r="AG159" s="43"/>
      <c r="AH159" s="44"/>
      <c r="AI159" s="231">
        <f>AI81/AI147</f>
        <v>2417.314049586777</v>
      </c>
      <c r="AJ159" s="232"/>
      <c r="AK159" s="232"/>
      <c r="AL159" s="232"/>
      <c r="AM159" s="232"/>
      <c r="AN159" s="232"/>
      <c r="AO159" s="232"/>
      <c r="AP159" s="233"/>
      <c r="AQ159" s="231">
        <f>AQ149/AQ147</f>
        <v>167.02173913043478</v>
      </c>
      <c r="AR159" s="232"/>
      <c r="AS159" s="232"/>
      <c r="AT159" s="232"/>
      <c r="AU159" s="232"/>
      <c r="AV159" s="232"/>
      <c r="AW159" s="232"/>
      <c r="AX159" s="233"/>
      <c r="AY159" s="231">
        <f>SUM(AI159:AX159)</f>
        <v>2584.335788717212</v>
      </c>
      <c r="AZ159" s="232"/>
      <c r="BA159" s="232"/>
      <c r="BB159" s="232"/>
      <c r="BC159" s="232"/>
      <c r="BD159" s="232"/>
      <c r="BE159" s="232"/>
      <c r="BF159" s="232"/>
      <c r="BG159" s="232"/>
      <c r="BH159" s="233"/>
    </row>
    <row r="160" spans="1:60" ht="12.75" customHeight="1">
      <c r="A160" s="38" t="s">
        <v>155</v>
      </c>
      <c r="B160" s="38"/>
      <c r="C160" s="38"/>
      <c r="D160" s="38"/>
      <c r="E160" s="38"/>
      <c r="F160" s="38"/>
      <c r="G160" s="39" t="s">
        <v>124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1"/>
      <c r="T160" s="192" t="s">
        <v>188</v>
      </c>
      <c r="U160" s="229"/>
      <c r="V160" s="229"/>
      <c r="W160" s="229"/>
      <c r="X160" s="230"/>
      <c r="Y160" s="42"/>
      <c r="Z160" s="43"/>
      <c r="AA160" s="43"/>
      <c r="AB160" s="43"/>
      <c r="AC160" s="43"/>
      <c r="AD160" s="43"/>
      <c r="AE160" s="43"/>
      <c r="AF160" s="43"/>
      <c r="AG160" s="43"/>
      <c r="AH160" s="44"/>
      <c r="AI160" s="73">
        <f>AI84/AI148</f>
        <v>1290.3918918918919</v>
      </c>
      <c r="AJ160" s="74"/>
      <c r="AK160" s="74"/>
      <c r="AL160" s="74"/>
      <c r="AM160" s="74"/>
      <c r="AN160" s="74"/>
      <c r="AO160" s="74"/>
      <c r="AP160" s="75"/>
      <c r="AQ160" s="73"/>
      <c r="AR160" s="74"/>
      <c r="AS160" s="74"/>
      <c r="AT160" s="74"/>
      <c r="AU160" s="74"/>
      <c r="AV160" s="74"/>
      <c r="AW160" s="74"/>
      <c r="AX160" s="75"/>
      <c r="AY160" s="73">
        <f>SUM(AI160:AX160)</f>
        <v>1290.3918918918919</v>
      </c>
      <c r="AZ160" s="74"/>
      <c r="BA160" s="74"/>
      <c r="BB160" s="74"/>
      <c r="BC160" s="74"/>
      <c r="BD160" s="74"/>
      <c r="BE160" s="74"/>
      <c r="BF160" s="74"/>
      <c r="BG160" s="74"/>
      <c r="BH160" s="75"/>
    </row>
    <row r="161" spans="1:60" ht="46.5" customHeight="1">
      <c r="A161" s="51" t="s">
        <v>156</v>
      </c>
      <c r="B161" s="51"/>
      <c r="C161" s="51"/>
      <c r="D161" s="51"/>
      <c r="E161" s="51"/>
      <c r="F161" s="51"/>
      <c r="G161" s="52" t="s">
        <v>125</v>
      </c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4"/>
      <c r="T161" s="51" t="s">
        <v>188</v>
      </c>
      <c r="U161" s="51"/>
      <c r="V161" s="51"/>
      <c r="W161" s="51"/>
      <c r="X161" s="51"/>
      <c r="Y161" s="55" t="s">
        <v>74</v>
      </c>
      <c r="Z161" s="56"/>
      <c r="AA161" s="56"/>
      <c r="AB161" s="56"/>
      <c r="AC161" s="56"/>
      <c r="AD161" s="56"/>
      <c r="AE161" s="56"/>
      <c r="AF161" s="56"/>
      <c r="AG161" s="56"/>
      <c r="AH161" s="57"/>
      <c r="AI161" s="171">
        <f>(AI82+AI85)/AI88</f>
        <v>632.2696629213483</v>
      </c>
      <c r="AJ161" s="171"/>
      <c r="AK161" s="171"/>
      <c r="AL161" s="171"/>
      <c r="AM161" s="171"/>
      <c r="AN161" s="171"/>
      <c r="AO161" s="171"/>
      <c r="AP161" s="171"/>
      <c r="AQ161" s="171">
        <f>SUM(AQ163:AX164)</f>
        <v>0</v>
      </c>
      <c r="AR161" s="171"/>
      <c r="AS161" s="171"/>
      <c r="AT161" s="171"/>
      <c r="AU161" s="171"/>
      <c r="AV161" s="171"/>
      <c r="AW161" s="171"/>
      <c r="AX161" s="171"/>
      <c r="AY161" s="171">
        <f>SUM(AI161:AX161)</f>
        <v>632.2696629213483</v>
      </c>
      <c r="AZ161" s="171"/>
      <c r="BA161" s="171"/>
      <c r="BB161" s="171"/>
      <c r="BC161" s="171"/>
      <c r="BD161" s="171"/>
      <c r="BE161" s="171"/>
      <c r="BF161" s="171"/>
      <c r="BG161" s="171"/>
      <c r="BH161" s="171"/>
    </row>
    <row r="162" spans="1:60" ht="12.75">
      <c r="A162" s="38"/>
      <c r="B162" s="38"/>
      <c r="C162" s="38"/>
      <c r="D162" s="38"/>
      <c r="E162" s="38"/>
      <c r="F162" s="38"/>
      <c r="G162" s="39" t="s">
        <v>100</v>
      </c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1"/>
      <c r="T162" s="38"/>
      <c r="U162" s="38"/>
      <c r="V162" s="38"/>
      <c r="W162" s="38"/>
      <c r="X162" s="38"/>
      <c r="Y162" s="42"/>
      <c r="Z162" s="43"/>
      <c r="AA162" s="43"/>
      <c r="AB162" s="43"/>
      <c r="AC162" s="43"/>
      <c r="AD162" s="43"/>
      <c r="AE162" s="43"/>
      <c r="AF162" s="43"/>
      <c r="AG162" s="43"/>
      <c r="AH162" s="44"/>
      <c r="AI162" s="73"/>
      <c r="AJ162" s="74"/>
      <c r="AK162" s="74"/>
      <c r="AL162" s="74"/>
      <c r="AM162" s="74"/>
      <c r="AN162" s="74"/>
      <c r="AO162" s="74"/>
      <c r="AP162" s="75"/>
      <c r="AQ162" s="73"/>
      <c r="AR162" s="74"/>
      <c r="AS162" s="74"/>
      <c r="AT162" s="74"/>
      <c r="AU162" s="74"/>
      <c r="AV162" s="74"/>
      <c r="AW162" s="74"/>
      <c r="AX162" s="75"/>
      <c r="AY162" s="73"/>
      <c r="AZ162" s="74"/>
      <c r="BA162" s="74"/>
      <c r="BB162" s="74"/>
      <c r="BC162" s="74"/>
      <c r="BD162" s="74"/>
      <c r="BE162" s="74"/>
      <c r="BF162" s="74"/>
      <c r="BG162" s="74"/>
      <c r="BH162" s="75"/>
    </row>
    <row r="163" spans="1:60" ht="12.75" customHeight="1">
      <c r="A163" s="192" t="s">
        <v>157</v>
      </c>
      <c r="B163" s="229"/>
      <c r="C163" s="229"/>
      <c r="D163" s="229"/>
      <c r="E163" s="229"/>
      <c r="F163" s="230"/>
      <c r="G163" s="39" t="s">
        <v>121</v>
      </c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6"/>
      <c r="T163" s="192" t="s">
        <v>188</v>
      </c>
      <c r="U163" s="229"/>
      <c r="V163" s="229"/>
      <c r="W163" s="229"/>
      <c r="X163" s="230"/>
      <c r="Y163" s="42"/>
      <c r="Z163" s="43"/>
      <c r="AA163" s="43"/>
      <c r="AB163" s="43"/>
      <c r="AC163" s="43"/>
      <c r="AD163" s="43"/>
      <c r="AE163" s="43"/>
      <c r="AF163" s="43"/>
      <c r="AG163" s="43"/>
      <c r="AH163" s="44"/>
      <c r="AI163" s="231">
        <f>ROUND(AI82/AI95,0)</f>
        <v>674</v>
      </c>
      <c r="AJ163" s="232"/>
      <c r="AK163" s="232"/>
      <c r="AL163" s="232"/>
      <c r="AM163" s="232"/>
      <c r="AN163" s="232"/>
      <c r="AO163" s="232"/>
      <c r="AP163" s="233"/>
      <c r="AQ163" s="231"/>
      <c r="AR163" s="232"/>
      <c r="AS163" s="232"/>
      <c r="AT163" s="232"/>
      <c r="AU163" s="232"/>
      <c r="AV163" s="232"/>
      <c r="AW163" s="232"/>
      <c r="AX163" s="233"/>
      <c r="AY163" s="231">
        <f>SUM(AI163:AX163)</f>
        <v>674</v>
      </c>
      <c r="AZ163" s="232"/>
      <c r="BA163" s="232"/>
      <c r="BB163" s="232"/>
      <c r="BC163" s="232"/>
      <c r="BD163" s="232"/>
      <c r="BE163" s="232"/>
      <c r="BF163" s="232"/>
      <c r="BG163" s="232"/>
      <c r="BH163" s="233"/>
    </row>
    <row r="164" spans="1:60" ht="12.75" customHeight="1">
      <c r="A164" s="38" t="s">
        <v>158</v>
      </c>
      <c r="B164" s="38"/>
      <c r="C164" s="38"/>
      <c r="D164" s="38"/>
      <c r="E164" s="38"/>
      <c r="F164" s="38"/>
      <c r="G164" s="39" t="s">
        <v>124</v>
      </c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1"/>
      <c r="T164" s="192" t="s">
        <v>188</v>
      </c>
      <c r="U164" s="229"/>
      <c r="V164" s="229"/>
      <c r="W164" s="229"/>
      <c r="X164" s="230"/>
      <c r="Y164" s="42"/>
      <c r="Z164" s="43"/>
      <c r="AA164" s="43"/>
      <c r="AB164" s="43"/>
      <c r="AC164" s="43"/>
      <c r="AD164" s="43"/>
      <c r="AE164" s="43"/>
      <c r="AF164" s="43"/>
      <c r="AG164" s="43"/>
      <c r="AH164" s="44"/>
      <c r="AI164" s="73">
        <f>ROUND(AI85/AI101,0)</f>
        <v>520</v>
      </c>
      <c r="AJ164" s="74"/>
      <c r="AK164" s="74"/>
      <c r="AL164" s="74"/>
      <c r="AM164" s="74"/>
      <c r="AN164" s="74"/>
      <c r="AO164" s="74"/>
      <c r="AP164" s="75"/>
      <c r="AQ164" s="73"/>
      <c r="AR164" s="74"/>
      <c r="AS164" s="74"/>
      <c r="AT164" s="74"/>
      <c r="AU164" s="74"/>
      <c r="AV164" s="74"/>
      <c r="AW164" s="74"/>
      <c r="AX164" s="75"/>
      <c r="AY164" s="73">
        <f>SUM(AI164:AX164)</f>
        <v>520</v>
      </c>
      <c r="AZ164" s="74"/>
      <c r="BA164" s="74"/>
      <c r="BB164" s="74"/>
      <c r="BC164" s="74"/>
      <c r="BD164" s="74"/>
      <c r="BE164" s="74"/>
      <c r="BF164" s="74"/>
      <c r="BG164" s="74"/>
      <c r="BH164" s="75"/>
    </row>
    <row r="165" spans="1:60" ht="23.25" customHeight="1">
      <c r="A165" s="135" t="s">
        <v>159</v>
      </c>
      <c r="B165" s="135"/>
      <c r="C165" s="135"/>
      <c r="D165" s="135"/>
      <c r="E165" s="135"/>
      <c r="F165" s="135"/>
      <c r="G165" s="152" t="s">
        <v>31</v>
      </c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4"/>
      <c r="T165" s="135" t="s">
        <v>20</v>
      </c>
      <c r="U165" s="135"/>
      <c r="V165" s="135"/>
      <c r="W165" s="135"/>
      <c r="X165" s="135"/>
      <c r="Y165" s="152" t="s">
        <v>20</v>
      </c>
      <c r="Z165" s="153"/>
      <c r="AA165" s="153"/>
      <c r="AB165" s="153"/>
      <c r="AC165" s="153"/>
      <c r="AD165" s="153"/>
      <c r="AE165" s="153"/>
      <c r="AF165" s="153"/>
      <c r="AG165" s="153"/>
      <c r="AH165" s="154"/>
      <c r="AI165" s="175"/>
      <c r="AJ165" s="176"/>
      <c r="AK165" s="176"/>
      <c r="AL165" s="176"/>
      <c r="AM165" s="176"/>
      <c r="AN165" s="176"/>
      <c r="AO165" s="176"/>
      <c r="AP165" s="177"/>
      <c r="AQ165" s="175"/>
      <c r="AR165" s="176"/>
      <c r="AS165" s="176"/>
      <c r="AT165" s="176"/>
      <c r="AU165" s="176"/>
      <c r="AV165" s="176"/>
      <c r="AW165" s="176"/>
      <c r="AX165" s="177"/>
      <c r="AY165" s="175"/>
      <c r="AZ165" s="176"/>
      <c r="BA165" s="176"/>
      <c r="BB165" s="176"/>
      <c r="BC165" s="176"/>
      <c r="BD165" s="176"/>
      <c r="BE165" s="176"/>
      <c r="BF165" s="176"/>
      <c r="BG165" s="176"/>
      <c r="BH165" s="177"/>
    </row>
    <row r="166" spans="1:60" ht="51.75" customHeight="1">
      <c r="A166" s="51" t="s">
        <v>160</v>
      </c>
      <c r="B166" s="51"/>
      <c r="C166" s="51"/>
      <c r="D166" s="51"/>
      <c r="E166" s="51"/>
      <c r="F166" s="51"/>
      <c r="G166" s="52" t="s">
        <v>108</v>
      </c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4"/>
      <c r="T166" s="51" t="s">
        <v>32</v>
      </c>
      <c r="U166" s="51"/>
      <c r="V166" s="51"/>
      <c r="W166" s="51"/>
      <c r="X166" s="51"/>
      <c r="Y166" s="55" t="s">
        <v>112</v>
      </c>
      <c r="Z166" s="56"/>
      <c r="AA166" s="56"/>
      <c r="AB166" s="56"/>
      <c r="AC166" s="56"/>
      <c r="AD166" s="56"/>
      <c r="AE166" s="56"/>
      <c r="AF166" s="56"/>
      <c r="AG166" s="56"/>
      <c r="AH166" s="57"/>
      <c r="AI166" s="48">
        <v>100</v>
      </c>
      <c r="AJ166" s="49"/>
      <c r="AK166" s="49"/>
      <c r="AL166" s="49"/>
      <c r="AM166" s="49"/>
      <c r="AN166" s="49"/>
      <c r="AO166" s="49"/>
      <c r="AP166" s="50"/>
      <c r="AQ166" s="58"/>
      <c r="AR166" s="59"/>
      <c r="AS166" s="59"/>
      <c r="AT166" s="59"/>
      <c r="AU166" s="59"/>
      <c r="AV166" s="59"/>
      <c r="AW166" s="59"/>
      <c r="AX166" s="60"/>
      <c r="AY166" s="48">
        <f>AI166</f>
        <v>100</v>
      </c>
      <c r="AZ166" s="49"/>
      <c r="BA166" s="49"/>
      <c r="BB166" s="49"/>
      <c r="BC166" s="49"/>
      <c r="BD166" s="49"/>
      <c r="BE166" s="49"/>
      <c r="BF166" s="49"/>
      <c r="BG166" s="49"/>
      <c r="BH166" s="50"/>
    </row>
    <row r="167" spans="1:60" ht="12.75">
      <c r="A167" s="38"/>
      <c r="B167" s="38"/>
      <c r="C167" s="38"/>
      <c r="D167" s="38"/>
      <c r="E167" s="38"/>
      <c r="F167" s="38"/>
      <c r="G167" s="39" t="s">
        <v>100</v>
      </c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1"/>
      <c r="T167" s="38"/>
      <c r="U167" s="38"/>
      <c r="V167" s="38"/>
      <c r="W167" s="38"/>
      <c r="X167" s="38"/>
      <c r="Y167" s="42"/>
      <c r="Z167" s="43"/>
      <c r="AA167" s="43"/>
      <c r="AB167" s="43"/>
      <c r="AC167" s="43"/>
      <c r="AD167" s="43"/>
      <c r="AE167" s="43"/>
      <c r="AF167" s="43"/>
      <c r="AG167" s="43"/>
      <c r="AH167" s="44"/>
      <c r="AI167" s="45"/>
      <c r="AJ167" s="46"/>
      <c r="AK167" s="46"/>
      <c r="AL167" s="46"/>
      <c r="AM167" s="46"/>
      <c r="AN167" s="46"/>
      <c r="AO167" s="46"/>
      <c r="AP167" s="47"/>
      <c r="AQ167" s="45"/>
      <c r="AR167" s="46"/>
      <c r="AS167" s="46"/>
      <c r="AT167" s="46"/>
      <c r="AU167" s="46"/>
      <c r="AV167" s="46"/>
      <c r="AW167" s="46"/>
      <c r="AX167" s="47"/>
      <c r="AY167" s="45"/>
      <c r="AZ167" s="46"/>
      <c r="BA167" s="46"/>
      <c r="BB167" s="46"/>
      <c r="BC167" s="46"/>
      <c r="BD167" s="46"/>
      <c r="BE167" s="46"/>
      <c r="BF167" s="46"/>
      <c r="BG167" s="46"/>
      <c r="BH167" s="47"/>
    </row>
    <row r="168" spans="1:60" ht="12.75" customHeight="1">
      <c r="A168" s="38"/>
      <c r="B168" s="38"/>
      <c r="C168" s="38"/>
      <c r="D168" s="38"/>
      <c r="E168" s="38"/>
      <c r="F168" s="38"/>
      <c r="G168" s="39" t="s">
        <v>101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1"/>
      <c r="T168" s="38" t="s">
        <v>32</v>
      </c>
      <c r="U168" s="38"/>
      <c r="V168" s="38"/>
      <c r="W168" s="38"/>
      <c r="X168" s="38"/>
      <c r="Y168" s="42"/>
      <c r="Z168" s="43"/>
      <c r="AA168" s="43"/>
      <c r="AB168" s="43"/>
      <c r="AC168" s="43"/>
      <c r="AD168" s="43"/>
      <c r="AE168" s="43"/>
      <c r="AF168" s="43"/>
      <c r="AG168" s="43"/>
      <c r="AH168" s="44"/>
      <c r="AI168" s="35">
        <v>100</v>
      </c>
      <c r="AJ168" s="36"/>
      <c r="AK168" s="36"/>
      <c r="AL168" s="36"/>
      <c r="AM168" s="36"/>
      <c r="AN168" s="36"/>
      <c r="AO168" s="36"/>
      <c r="AP168" s="37"/>
      <c r="AQ168" s="45"/>
      <c r="AR168" s="46"/>
      <c r="AS168" s="46"/>
      <c r="AT168" s="46"/>
      <c r="AU168" s="46"/>
      <c r="AV168" s="46"/>
      <c r="AW168" s="46"/>
      <c r="AX168" s="47"/>
      <c r="AY168" s="35">
        <f>AI168</f>
        <v>100</v>
      </c>
      <c r="AZ168" s="36"/>
      <c r="BA168" s="36"/>
      <c r="BB168" s="36"/>
      <c r="BC168" s="36"/>
      <c r="BD168" s="36"/>
      <c r="BE168" s="36"/>
      <c r="BF168" s="36"/>
      <c r="BG168" s="36"/>
      <c r="BH168" s="37"/>
    </row>
    <row r="169" spans="1:60" ht="12.75" customHeight="1">
      <c r="A169" s="38"/>
      <c r="B169" s="38"/>
      <c r="C169" s="38"/>
      <c r="D169" s="38"/>
      <c r="E169" s="38"/>
      <c r="F169" s="38"/>
      <c r="G169" s="39" t="s">
        <v>102</v>
      </c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1"/>
      <c r="T169" s="38" t="s">
        <v>32</v>
      </c>
      <c r="U169" s="38"/>
      <c r="V169" s="38"/>
      <c r="W169" s="38"/>
      <c r="X169" s="38"/>
      <c r="Y169" s="42"/>
      <c r="Z169" s="43"/>
      <c r="AA169" s="43"/>
      <c r="AB169" s="43"/>
      <c r="AC169" s="43"/>
      <c r="AD169" s="43"/>
      <c r="AE169" s="43"/>
      <c r="AF169" s="43"/>
      <c r="AG169" s="43"/>
      <c r="AH169" s="44"/>
      <c r="AI169" s="35">
        <v>100</v>
      </c>
      <c r="AJ169" s="36"/>
      <c r="AK169" s="36"/>
      <c r="AL169" s="36"/>
      <c r="AM169" s="36"/>
      <c r="AN169" s="36"/>
      <c r="AO169" s="36"/>
      <c r="AP169" s="37"/>
      <c r="AQ169" s="45"/>
      <c r="AR169" s="46"/>
      <c r="AS169" s="46"/>
      <c r="AT169" s="46"/>
      <c r="AU169" s="46"/>
      <c r="AV169" s="46"/>
      <c r="AW169" s="46"/>
      <c r="AX169" s="47"/>
      <c r="AY169" s="35">
        <f>AI169</f>
        <v>100</v>
      </c>
      <c r="AZ169" s="36"/>
      <c r="BA169" s="36"/>
      <c r="BB169" s="36"/>
      <c r="BC169" s="36"/>
      <c r="BD169" s="36"/>
      <c r="BE169" s="36"/>
      <c r="BF169" s="36"/>
      <c r="BG169" s="36"/>
      <c r="BH169" s="37"/>
    </row>
    <row r="170" spans="1:60" ht="12.75" customHeight="1">
      <c r="A170" s="38"/>
      <c r="B170" s="38"/>
      <c r="C170" s="38"/>
      <c r="D170" s="38"/>
      <c r="E170" s="38"/>
      <c r="F170" s="38"/>
      <c r="G170" s="39" t="s">
        <v>103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1"/>
      <c r="T170" s="38" t="s">
        <v>32</v>
      </c>
      <c r="U170" s="38"/>
      <c r="V170" s="38"/>
      <c r="W170" s="38"/>
      <c r="X170" s="38"/>
      <c r="Y170" s="42"/>
      <c r="Z170" s="43"/>
      <c r="AA170" s="43"/>
      <c r="AB170" s="43"/>
      <c r="AC170" s="43"/>
      <c r="AD170" s="43"/>
      <c r="AE170" s="43"/>
      <c r="AF170" s="43"/>
      <c r="AG170" s="43"/>
      <c r="AH170" s="44"/>
      <c r="AI170" s="35">
        <v>100</v>
      </c>
      <c r="AJ170" s="36"/>
      <c r="AK170" s="36"/>
      <c r="AL170" s="36"/>
      <c r="AM170" s="36"/>
      <c r="AN170" s="36"/>
      <c r="AO170" s="36"/>
      <c r="AP170" s="37"/>
      <c r="AQ170" s="45"/>
      <c r="AR170" s="46"/>
      <c r="AS170" s="46"/>
      <c r="AT170" s="46"/>
      <c r="AU170" s="46"/>
      <c r="AV170" s="46"/>
      <c r="AW170" s="46"/>
      <c r="AX170" s="47"/>
      <c r="AY170" s="35">
        <f>AI170</f>
        <v>100</v>
      </c>
      <c r="AZ170" s="36"/>
      <c r="BA170" s="36"/>
      <c r="BB170" s="36"/>
      <c r="BC170" s="36"/>
      <c r="BD170" s="36"/>
      <c r="BE170" s="36"/>
      <c r="BF170" s="36"/>
      <c r="BG170" s="36"/>
      <c r="BH170" s="37"/>
    </row>
    <row r="171" spans="1:60" ht="12.75" customHeight="1">
      <c r="A171" s="38"/>
      <c r="B171" s="38"/>
      <c r="C171" s="38"/>
      <c r="D171" s="38"/>
      <c r="E171" s="38"/>
      <c r="F171" s="38"/>
      <c r="G171" s="39" t="s">
        <v>104</v>
      </c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1"/>
      <c r="T171" s="38" t="s">
        <v>32</v>
      </c>
      <c r="U171" s="38"/>
      <c r="V171" s="38"/>
      <c r="W171" s="38"/>
      <c r="X171" s="38"/>
      <c r="Y171" s="42"/>
      <c r="Z171" s="43"/>
      <c r="AA171" s="43"/>
      <c r="AB171" s="43"/>
      <c r="AC171" s="43"/>
      <c r="AD171" s="43"/>
      <c r="AE171" s="43"/>
      <c r="AF171" s="43"/>
      <c r="AG171" s="43"/>
      <c r="AH171" s="44"/>
      <c r="AI171" s="35">
        <v>100</v>
      </c>
      <c r="AJ171" s="36"/>
      <c r="AK171" s="36"/>
      <c r="AL171" s="36"/>
      <c r="AM171" s="36"/>
      <c r="AN171" s="36"/>
      <c r="AO171" s="36"/>
      <c r="AP171" s="37"/>
      <c r="AQ171" s="45"/>
      <c r="AR171" s="46"/>
      <c r="AS171" s="46"/>
      <c r="AT171" s="46"/>
      <c r="AU171" s="46"/>
      <c r="AV171" s="46"/>
      <c r="AW171" s="46"/>
      <c r="AX171" s="47"/>
      <c r="AY171" s="35">
        <f>AI171</f>
        <v>100</v>
      </c>
      <c r="AZ171" s="36"/>
      <c r="BA171" s="36"/>
      <c r="BB171" s="36"/>
      <c r="BC171" s="36"/>
      <c r="BD171" s="36"/>
      <c r="BE171" s="36"/>
      <c r="BF171" s="36"/>
      <c r="BG171" s="36"/>
      <c r="BH171" s="37"/>
    </row>
    <row r="172" spans="1:60" ht="51.75" customHeight="1">
      <c r="A172" s="51" t="s">
        <v>161</v>
      </c>
      <c r="B172" s="51"/>
      <c r="C172" s="51"/>
      <c r="D172" s="51"/>
      <c r="E172" s="51"/>
      <c r="F172" s="51"/>
      <c r="G172" s="52" t="s">
        <v>109</v>
      </c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4"/>
      <c r="T172" s="51" t="s">
        <v>32</v>
      </c>
      <c r="U172" s="51"/>
      <c r="V172" s="51"/>
      <c r="W172" s="51"/>
      <c r="X172" s="51"/>
      <c r="Y172" s="55" t="s">
        <v>113</v>
      </c>
      <c r="Z172" s="56"/>
      <c r="AA172" s="56"/>
      <c r="AB172" s="56"/>
      <c r="AC172" s="56"/>
      <c r="AD172" s="56"/>
      <c r="AE172" s="56"/>
      <c r="AF172" s="56"/>
      <c r="AG172" s="56"/>
      <c r="AH172" s="57"/>
      <c r="AI172" s="178">
        <f>AI126/16304*100</f>
        <v>93.71933267909715</v>
      </c>
      <c r="AJ172" s="179"/>
      <c r="AK172" s="179"/>
      <c r="AL172" s="179"/>
      <c r="AM172" s="179"/>
      <c r="AN172" s="179"/>
      <c r="AO172" s="179"/>
      <c r="AP172" s="180"/>
      <c r="AQ172" s="178">
        <f>AQ114/1365*100</f>
        <v>0</v>
      </c>
      <c r="AR172" s="179"/>
      <c r="AS172" s="179"/>
      <c r="AT172" s="179"/>
      <c r="AU172" s="179"/>
      <c r="AV172" s="179"/>
      <c r="AW172" s="179"/>
      <c r="AX172" s="180"/>
      <c r="AY172" s="178">
        <f>AY107/17669*100</f>
        <v>96.17409021449997</v>
      </c>
      <c r="AZ172" s="179"/>
      <c r="BA172" s="179"/>
      <c r="BB172" s="179"/>
      <c r="BC172" s="179"/>
      <c r="BD172" s="179"/>
      <c r="BE172" s="179"/>
      <c r="BF172" s="179"/>
      <c r="BG172" s="179"/>
      <c r="BH172" s="180"/>
    </row>
    <row r="173" spans="1:60" ht="12.75">
      <c r="A173" s="38"/>
      <c r="B173" s="38"/>
      <c r="C173" s="38"/>
      <c r="D173" s="38"/>
      <c r="E173" s="38"/>
      <c r="F173" s="38"/>
      <c r="G173" s="39" t="s">
        <v>100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1"/>
      <c r="T173" s="38"/>
      <c r="U173" s="38"/>
      <c r="V173" s="38"/>
      <c r="W173" s="38"/>
      <c r="X173" s="38"/>
      <c r="Y173" s="42"/>
      <c r="Z173" s="43"/>
      <c r="AA173" s="43"/>
      <c r="AB173" s="43"/>
      <c r="AC173" s="43"/>
      <c r="AD173" s="43"/>
      <c r="AE173" s="43"/>
      <c r="AF173" s="43"/>
      <c r="AG173" s="43"/>
      <c r="AH173" s="44"/>
      <c r="AI173" s="73"/>
      <c r="AJ173" s="74"/>
      <c r="AK173" s="74"/>
      <c r="AL173" s="74"/>
      <c r="AM173" s="74"/>
      <c r="AN173" s="74"/>
      <c r="AO173" s="74"/>
      <c r="AP173" s="75"/>
      <c r="AQ173" s="73"/>
      <c r="AR173" s="74"/>
      <c r="AS173" s="74"/>
      <c r="AT173" s="74"/>
      <c r="AU173" s="74"/>
      <c r="AV173" s="74"/>
      <c r="AW173" s="74"/>
      <c r="AX173" s="75"/>
      <c r="AY173" s="73"/>
      <c r="AZ173" s="74"/>
      <c r="BA173" s="74"/>
      <c r="BB173" s="74"/>
      <c r="BC173" s="74"/>
      <c r="BD173" s="74"/>
      <c r="BE173" s="74"/>
      <c r="BF173" s="74"/>
      <c r="BG173" s="74"/>
      <c r="BH173" s="75"/>
    </row>
    <row r="174" spans="1:60" ht="12.75" customHeight="1">
      <c r="A174" s="38"/>
      <c r="B174" s="38"/>
      <c r="C174" s="38"/>
      <c r="D174" s="38"/>
      <c r="E174" s="38"/>
      <c r="F174" s="38"/>
      <c r="G174" s="39" t="s">
        <v>101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1"/>
      <c r="T174" s="38" t="s">
        <v>32</v>
      </c>
      <c r="U174" s="38"/>
      <c r="V174" s="38"/>
      <c r="W174" s="38"/>
      <c r="X174" s="38"/>
      <c r="Y174" s="42"/>
      <c r="Z174" s="43"/>
      <c r="AA174" s="43"/>
      <c r="AB174" s="43"/>
      <c r="AC174" s="43"/>
      <c r="AD174" s="43"/>
      <c r="AE174" s="43"/>
      <c r="AF174" s="43"/>
      <c r="AG174" s="43"/>
      <c r="AH174" s="44"/>
      <c r="AI174" s="219">
        <f>4564/4564*100</f>
        <v>100</v>
      </c>
      <c r="AJ174" s="220"/>
      <c r="AK174" s="220"/>
      <c r="AL174" s="220"/>
      <c r="AM174" s="220"/>
      <c r="AN174" s="220"/>
      <c r="AO174" s="220"/>
      <c r="AP174" s="221"/>
      <c r="AQ174" s="219">
        <f>953/759*100</f>
        <v>125.55994729907773</v>
      </c>
      <c r="AR174" s="220"/>
      <c r="AS174" s="220"/>
      <c r="AT174" s="220"/>
      <c r="AU174" s="220"/>
      <c r="AV174" s="220"/>
      <c r="AW174" s="220"/>
      <c r="AX174" s="221"/>
      <c r="AY174" s="219">
        <f>(4564+953)/(4564+759)*100</f>
        <v>103.6445613375916</v>
      </c>
      <c r="AZ174" s="220"/>
      <c r="BA174" s="220"/>
      <c r="BB174" s="220"/>
      <c r="BC174" s="220"/>
      <c r="BD174" s="220"/>
      <c r="BE174" s="220"/>
      <c r="BF174" s="220"/>
      <c r="BG174" s="220"/>
      <c r="BH174" s="221"/>
    </row>
    <row r="175" spans="1:60" ht="12.75" customHeight="1">
      <c r="A175" s="38"/>
      <c r="B175" s="38"/>
      <c r="C175" s="38"/>
      <c r="D175" s="38"/>
      <c r="E175" s="38"/>
      <c r="F175" s="38"/>
      <c r="G175" s="39" t="s">
        <v>102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1"/>
      <c r="T175" s="38" t="s">
        <v>32</v>
      </c>
      <c r="U175" s="38"/>
      <c r="V175" s="38"/>
      <c r="W175" s="38"/>
      <c r="X175" s="38"/>
      <c r="Y175" s="42"/>
      <c r="Z175" s="43"/>
      <c r="AA175" s="43"/>
      <c r="AB175" s="43"/>
      <c r="AC175" s="43"/>
      <c r="AD175" s="43"/>
      <c r="AE175" s="43"/>
      <c r="AF175" s="43"/>
      <c r="AG175" s="43"/>
      <c r="AH175" s="44"/>
      <c r="AI175" s="219">
        <f>4976/4976*100</f>
        <v>100</v>
      </c>
      <c r="AJ175" s="220"/>
      <c r="AK175" s="220"/>
      <c r="AL175" s="220"/>
      <c r="AM175" s="220"/>
      <c r="AN175" s="220"/>
      <c r="AO175" s="220"/>
      <c r="AP175" s="221"/>
      <c r="AQ175" s="219">
        <f>760/606*100</f>
        <v>125.41254125412541</v>
      </c>
      <c r="AR175" s="220"/>
      <c r="AS175" s="220"/>
      <c r="AT175" s="220"/>
      <c r="AU175" s="220"/>
      <c r="AV175" s="220"/>
      <c r="AW175" s="220"/>
      <c r="AX175" s="221"/>
      <c r="AY175" s="219">
        <f>(4976+760)/(4976+606)*100</f>
        <v>102.75886778932282</v>
      </c>
      <c r="AZ175" s="220"/>
      <c r="BA175" s="220"/>
      <c r="BB175" s="220"/>
      <c r="BC175" s="220"/>
      <c r="BD175" s="220"/>
      <c r="BE175" s="220"/>
      <c r="BF175" s="220"/>
      <c r="BG175" s="220"/>
      <c r="BH175" s="221"/>
    </row>
    <row r="176" spans="1:60" ht="12.75" customHeight="1">
      <c r="A176" s="38"/>
      <c r="B176" s="38"/>
      <c r="C176" s="38"/>
      <c r="D176" s="38"/>
      <c r="E176" s="38"/>
      <c r="F176" s="38"/>
      <c r="G176" s="39" t="s">
        <v>103</v>
      </c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1"/>
      <c r="T176" s="38" t="s">
        <v>32</v>
      </c>
      <c r="U176" s="38"/>
      <c r="V176" s="38"/>
      <c r="W176" s="38"/>
      <c r="X176" s="38"/>
      <c r="Y176" s="42"/>
      <c r="Z176" s="43"/>
      <c r="AA176" s="43"/>
      <c r="AB176" s="43"/>
      <c r="AC176" s="43"/>
      <c r="AD176" s="43"/>
      <c r="AE176" s="43"/>
      <c r="AF176" s="43"/>
      <c r="AG176" s="43"/>
      <c r="AH176" s="44"/>
      <c r="AI176" s="219">
        <f>3150/3712*100</f>
        <v>84.85991379310344</v>
      </c>
      <c r="AJ176" s="220"/>
      <c r="AK176" s="220"/>
      <c r="AL176" s="220"/>
      <c r="AM176" s="220"/>
      <c r="AN176" s="220"/>
      <c r="AO176" s="220"/>
      <c r="AP176" s="221"/>
      <c r="AQ176" s="222"/>
      <c r="AR176" s="223"/>
      <c r="AS176" s="223"/>
      <c r="AT176" s="223"/>
      <c r="AU176" s="223"/>
      <c r="AV176" s="223"/>
      <c r="AW176" s="223"/>
      <c r="AX176" s="224"/>
      <c r="AY176" s="219">
        <f>AI176</f>
        <v>84.85991379310344</v>
      </c>
      <c r="AZ176" s="220"/>
      <c r="BA176" s="220"/>
      <c r="BB176" s="220"/>
      <c r="BC176" s="220"/>
      <c r="BD176" s="220"/>
      <c r="BE176" s="220"/>
      <c r="BF176" s="220"/>
      <c r="BG176" s="220"/>
      <c r="BH176" s="221"/>
    </row>
    <row r="177" spans="1:60" ht="12.75" customHeight="1">
      <c r="A177" s="38"/>
      <c r="B177" s="38"/>
      <c r="C177" s="38"/>
      <c r="D177" s="38"/>
      <c r="E177" s="38"/>
      <c r="F177" s="38"/>
      <c r="G177" s="39" t="s">
        <v>104</v>
      </c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1"/>
      <c r="T177" s="38" t="s">
        <v>32</v>
      </c>
      <c r="U177" s="38"/>
      <c r="V177" s="38"/>
      <c r="W177" s="38"/>
      <c r="X177" s="38"/>
      <c r="Y177" s="42"/>
      <c r="Z177" s="43"/>
      <c r="AA177" s="43"/>
      <c r="AB177" s="43"/>
      <c r="AC177" s="43"/>
      <c r="AD177" s="43"/>
      <c r="AE177" s="43"/>
      <c r="AF177" s="43"/>
      <c r="AG177" s="43"/>
      <c r="AH177" s="44"/>
      <c r="AI177" s="219">
        <f>2590/3052*100</f>
        <v>84.86238532110092</v>
      </c>
      <c r="AJ177" s="220"/>
      <c r="AK177" s="220"/>
      <c r="AL177" s="220"/>
      <c r="AM177" s="220"/>
      <c r="AN177" s="220"/>
      <c r="AO177" s="220"/>
      <c r="AP177" s="221"/>
      <c r="AQ177" s="222"/>
      <c r="AR177" s="223"/>
      <c r="AS177" s="223"/>
      <c r="AT177" s="223"/>
      <c r="AU177" s="223"/>
      <c r="AV177" s="223"/>
      <c r="AW177" s="223"/>
      <c r="AX177" s="224"/>
      <c r="AY177" s="219">
        <f>AI177</f>
        <v>84.86238532110092</v>
      </c>
      <c r="AZ177" s="220"/>
      <c r="BA177" s="220"/>
      <c r="BB177" s="220"/>
      <c r="BC177" s="220"/>
      <c r="BD177" s="220"/>
      <c r="BE177" s="220"/>
      <c r="BF177" s="220"/>
      <c r="BG177" s="220"/>
      <c r="BH177" s="221"/>
    </row>
    <row r="178" spans="1:60" ht="30" customHeight="1">
      <c r="A178" s="140" t="s">
        <v>162</v>
      </c>
      <c r="B178" s="140"/>
      <c r="C178" s="140"/>
      <c r="D178" s="140"/>
      <c r="E178" s="140"/>
      <c r="F178" s="140"/>
      <c r="G178" s="141" t="s">
        <v>126</v>
      </c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3"/>
      <c r="T178" s="140"/>
      <c r="U178" s="140"/>
      <c r="V178" s="140"/>
      <c r="W178" s="140"/>
      <c r="X178" s="140"/>
      <c r="Y178" s="181"/>
      <c r="Z178" s="182"/>
      <c r="AA178" s="182"/>
      <c r="AB178" s="182"/>
      <c r="AC178" s="182"/>
      <c r="AD178" s="182"/>
      <c r="AE178" s="182"/>
      <c r="AF178" s="182"/>
      <c r="AG178" s="182"/>
      <c r="AH178" s="183"/>
      <c r="AI178" s="132"/>
      <c r="AJ178" s="133"/>
      <c r="AK178" s="133"/>
      <c r="AL178" s="133"/>
      <c r="AM178" s="133"/>
      <c r="AN178" s="133"/>
      <c r="AO178" s="133"/>
      <c r="AP178" s="134"/>
      <c r="AQ178" s="132"/>
      <c r="AR178" s="133"/>
      <c r="AS178" s="133"/>
      <c r="AT178" s="133"/>
      <c r="AU178" s="133"/>
      <c r="AV178" s="133"/>
      <c r="AW178" s="133"/>
      <c r="AX178" s="134"/>
      <c r="AY178" s="132"/>
      <c r="AZ178" s="133"/>
      <c r="BA178" s="133"/>
      <c r="BB178" s="133"/>
      <c r="BC178" s="133"/>
      <c r="BD178" s="133"/>
      <c r="BE178" s="133"/>
      <c r="BF178" s="133"/>
      <c r="BG178" s="133"/>
      <c r="BH178" s="134"/>
    </row>
    <row r="179" spans="1:60" ht="26.25" customHeight="1">
      <c r="A179" s="38" t="s">
        <v>163</v>
      </c>
      <c r="B179" s="38"/>
      <c r="C179" s="38"/>
      <c r="D179" s="38"/>
      <c r="E179" s="38"/>
      <c r="F179" s="38"/>
      <c r="G179" s="152" t="s">
        <v>21</v>
      </c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4"/>
      <c r="T179" s="38"/>
      <c r="U179" s="38"/>
      <c r="V179" s="38"/>
      <c r="W179" s="38"/>
      <c r="X179" s="38"/>
      <c r="Y179" s="42"/>
      <c r="Z179" s="173"/>
      <c r="AA179" s="173"/>
      <c r="AB179" s="173"/>
      <c r="AC179" s="173"/>
      <c r="AD179" s="173"/>
      <c r="AE179" s="173"/>
      <c r="AF179" s="173"/>
      <c r="AG179" s="173"/>
      <c r="AH179" s="174"/>
      <c r="AI179" s="137"/>
      <c r="AJ179" s="138"/>
      <c r="AK179" s="138"/>
      <c r="AL179" s="138"/>
      <c r="AM179" s="138"/>
      <c r="AN179" s="138"/>
      <c r="AO179" s="138"/>
      <c r="AP179" s="139"/>
      <c r="AQ179" s="137"/>
      <c r="AR179" s="138"/>
      <c r="AS179" s="138"/>
      <c r="AT179" s="138"/>
      <c r="AU179" s="138"/>
      <c r="AV179" s="138"/>
      <c r="AW179" s="138"/>
      <c r="AX179" s="139"/>
      <c r="AY179" s="137"/>
      <c r="AZ179" s="138"/>
      <c r="BA179" s="138"/>
      <c r="BB179" s="138"/>
      <c r="BC179" s="138"/>
      <c r="BD179" s="138"/>
      <c r="BE179" s="138"/>
      <c r="BF179" s="138"/>
      <c r="BG179" s="138"/>
      <c r="BH179" s="139"/>
    </row>
    <row r="180" spans="1:60" ht="63.75" customHeight="1">
      <c r="A180" s="135" t="s">
        <v>164</v>
      </c>
      <c r="B180" s="135"/>
      <c r="C180" s="135"/>
      <c r="D180" s="135"/>
      <c r="E180" s="135"/>
      <c r="F180" s="135"/>
      <c r="G180" s="125" t="s">
        <v>41</v>
      </c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1"/>
      <c r="T180" s="135" t="s">
        <v>188</v>
      </c>
      <c r="U180" s="135"/>
      <c r="V180" s="135"/>
      <c r="W180" s="135"/>
      <c r="X180" s="135"/>
      <c r="Y180" s="184" t="s">
        <v>111</v>
      </c>
      <c r="Z180" s="185"/>
      <c r="AA180" s="185"/>
      <c r="AB180" s="185"/>
      <c r="AC180" s="185"/>
      <c r="AD180" s="185"/>
      <c r="AE180" s="185"/>
      <c r="AF180" s="185"/>
      <c r="AG180" s="185"/>
      <c r="AH180" s="186"/>
      <c r="AI180" s="175"/>
      <c r="AJ180" s="176"/>
      <c r="AK180" s="176"/>
      <c r="AL180" s="176"/>
      <c r="AM180" s="176"/>
      <c r="AN180" s="176"/>
      <c r="AO180" s="176"/>
      <c r="AP180" s="177"/>
      <c r="AQ180" s="187">
        <f>AK44</f>
        <v>7854</v>
      </c>
      <c r="AR180" s="188"/>
      <c r="AS180" s="188"/>
      <c r="AT180" s="188"/>
      <c r="AU180" s="188"/>
      <c r="AV180" s="188"/>
      <c r="AW180" s="188"/>
      <c r="AX180" s="189"/>
      <c r="AY180" s="187">
        <f>SUM(AI180:AX180)</f>
        <v>7854</v>
      </c>
      <c r="AZ180" s="188"/>
      <c r="BA180" s="188"/>
      <c r="BB180" s="188"/>
      <c r="BC180" s="188"/>
      <c r="BD180" s="188"/>
      <c r="BE180" s="188"/>
      <c r="BF180" s="188"/>
      <c r="BG180" s="188"/>
      <c r="BH180" s="189"/>
    </row>
    <row r="181" spans="1:60" ht="30" customHeight="1">
      <c r="A181" s="38" t="s">
        <v>165</v>
      </c>
      <c r="B181" s="38"/>
      <c r="C181" s="38"/>
      <c r="D181" s="38"/>
      <c r="E181" s="38"/>
      <c r="F181" s="38"/>
      <c r="G181" s="125" t="s">
        <v>28</v>
      </c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1"/>
      <c r="T181" s="38"/>
      <c r="U181" s="38"/>
      <c r="V181" s="38"/>
      <c r="W181" s="38"/>
      <c r="X181" s="38"/>
      <c r="Y181" s="192"/>
      <c r="Z181" s="193"/>
      <c r="AA181" s="193"/>
      <c r="AB181" s="193"/>
      <c r="AC181" s="193"/>
      <c r="AD181" s="193"/>
      <c r="AE181" s="193"/>
      <c r="AF181" s="193"/>
      <c r="AG181" s="193"/>
      <c r="AH181" s="194"/>
      <c r="AI181" s="137"/>
      <c r="AJ181" s="138"/>
      <c r="AK181" s="138"/>
      <c r="AL181" s="138"/>
      <c r="AM181" s="138"/>
      <c r="AN181" s="138"/>
      <c r="AO181" s="138"/>
      <c r="AP181" s="139"/>
      <c r="AQ181" s="137"/>
      <c r="AR181" s="138"/>
      <c r="AS181" s="138"/>
      <c r="AT181" s="138"/>
      <c r="AU181" s="138"/>
      <c r="AV181" s="138"/>
      <c r="AW181" s="138"/>
      <c r="AX181" s="139"/>
      <c r="AY181" s="137"/>
      <c r="AZ181" s="138"/>
      <c r="BA181" s="138"/>
      <c r="BB181" s="138"/>
      <c r="BC181" s="138"/>
      <c r="BD181" s="138"/>
      <c r="BE181" s="138"/>
      <c r="BF181" s="138"/>
      <c r="BG181" s="138"/>
      <c r="BH181" s="139"/>
    </row>
    <row r="182" spans="1:60" ht="67.5" customHeight="1">
      <c r="A182" s="135" t="s">
        <v>166</v>
      </c>
      <c r="B182" s="135"/>
      <c r="C182" s="135"/>
      <c r="D182" s="135"/>
      <c r="E182" s="135"/>
      <c r="F182" s="135"/>
      <c r="G182" s="125" t="s">
        <v>42</v>
      </c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1"/>
      <c r="T182" s="135" t="s">
        <v>22</v>
      </c>
      <c r="U182" s="135"/>
      <c r="V182" s="135"/>
      <c r="W182" s="135"/>
      <c r="X182" s="135"/>
      <c r="Y182" s="184" t="s">
        <v>114</v>
      </c>
      <c r="Z182" s="185"/>
      <c r="AA182" s="185"/>
      <c r="AB182" s="185"/>
      <c r="AC182" s="185"/>
      <c r="AD182" s="185"/>
      <c r="AE182" s="185"/>
      <c r="AF182" s="185"/>
      <c r="AG182" s="185"/>
      <c r="AH182" s="186"/>
      <c r="AI182" s="175"/>
      <c r="AJ182" s="176"/>
      <c r="AK182" s="176"/>
      <c r="AL182" s="176"/>
      <c r="AM182" s="176"/>
      <c r="AN182" s="176"/>
      <c r="AO182" s="176"/>
      <c r="AP182" s="177"/>
      <c r="AQ182" s="175">
        <v>1</v>
      </c>
      <c r="AR182" s="176"/>
      <c r="AS182" s="176"/>
      <c r="AT182" s="176"/>
      <c r="AU182" s="176"/>
      <c r="AV182" s="176"/>
      <c r="AW182" s="176"/>
      <c r="AX182" s="177"/>
      <c r="AY182" s="175">
        <f>SUM(AI182:AX182)</f>
        <v>1</v>
      </c>
      <c r="AZ182" s="176"/>
      <c r="BA182" s="176"/>
      <c r="BB182" s="176"/>
      <c r="BC182" s="176"/>
      <c r="BD182" s="176"/>
      <c r="BE182" s="176"/>
      <c r="BF182" s="176"/>
      <c r="BG182" s="176"/>
      <c r="BH182" s="177"/>
    </row>
    <row r="183" spans="1:60" ht="27.75" customHeight="1">
      <c r="A183" s="135" t="s">
        <v>167</v>
      </c>
      <c r="B183" s="135"/>
      <c r="C183" s="135"/>
      <c r="D183" s="135"/>
      <c r="E183" s="135"/>
      <c r="F183" s="135"/>
      <c r="G183" s="152" t="s">
        <v>69</v>
      </c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4"/>
      <c r="T183" s="135" t="s">
        <v>188</v>
      </c>
      <c r="U183" s="135"/>
      <c r="V183" s="135"/>
      <c r="W183" s="135"/>
      <c r="X183" s="135"/>
      <c r="Y183" s="152" t="s">
        <v>70</v>
      </c>
      <c r="Z183" s="153"/>
      <c r="AA183" s="153"/>
      <c r="AB183" s="153"/>
      <c r="AC183" s="153"/>
      <c r="AD183" s="153"/>
      <c r="AE183" s="153"/>
      <c r="AF183" s="153"/>
      <c r="AG183" s="153"/>
      <c r="AH183" s="154"/>
      <c r="AI183" s="175"/>
      <c r="AJ183" s="176"/>
      <c r="AK183" s="176"/>
      <c r="AL183" s="176"/>
      <c r="AM183" s="176"/>
      <c r="AN183" s="176"/>
      <c r="AO183" s="176"/>
      <c r="AP183" s="177"/>
      <c r="AQ183" s="187">
        <f>AK44</f>
        <v>7854</v>
      </c>
      <c r="AR183" s="176"/>
      <c r="AS183" s="176"/>
      <c r="AT183" s="176"/>
      <c r="AU183" s="176"/>
      <c r="AV183" s="176"/>
      <c r="AW183" s="176"/>
      <c r="AX183" s="177"/>
      <c r="AY183" s="175">
        <f>SUM(AI183:AX183)</f>
        <v>7854</v>
      </c>
      <c r="AZ183" s="176"/>
      <c r="BA183" s="176"/>
      <c r="BB183" s="176"/>
      <c r="BC183" s="176"/>
      <c r="BD183" s="176"/>
      <c r="BE183" s="176"/>
      <c r="BF183" s="176"/>
      <c r="BG183" s="176"/>
      <c r="BH183" s="177"/>
    </row>
    <row r="184" spans="1:60" ht="30" customHeight="1">
      <c r="A184" s="135" t="s">
        <v>168</v>
      </c>
      <c r="B184" s="135"/>
      <c r="C184" s="135"/>
      <c r="D184" s="135"/>
      <c r="E184" s="135"/>
      <c r="F184" s="135"/>
      <c r="G184" s="152" t="s">
        <v>71</v>
      </c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4"/>
      <c r="T184" s="135" t="s">
        <v>188</v>
      </c>
      <c r="U184" s="135"/>
      <c r="V184" s="135"/>
      <c r="W184" s="135"/>
      <c r="X184" s="135"/>
      <c r="Y184" s="152" t="s">
        <v>70</v>
      </c>
      <c r="Z184" s="153"/>
      <c r="AA184" s="153"/>
      <c r="AB184" s="153"/>
      <c r="AC184" s="153"/>
      <c r="AD184" s="153"/>
      <c r="AE184" s="153"/>
      <c r="AF184" s="153"/>
      <c r="AG184" s="153"/>
      <c r="AH184" s="154"/>
      <c r="AI184" s="175"/>
      <c r="AJ184" s="176"/>
      <c r="AK184" s="176"/>
      <c r="AL184" s="176"/>
      <c r="AM184" s="176"/>
      <c r="AN184" s="176"/>
      <c r="AO184" s="176"/>
      <c r="AP184" s="177"/>
      <c r="AQ184" s="175">
        <f>AQ183</f>
        <v>7854</v>
      </c>
      <c r="AR184" s="176"/>
      <c r="AS184" s="176"/>
      <c r="AT184" s="176"/>
      <c r="AU184" s="176"/>
      <c r="AV184" s="176"/>
      <c r="AW184" s="176"/>
      <c r="AX184" s="177"/>
      <c r="AY184" s="175">
        <f>SUM(AI184:AX184)</f>
        <v>7854</v>
      </c>
      <c r="AZ184" s="176"/>
      <c r="BA184" s="176"/>
      <c r="BB184" s="176"/>
      <c r="BC184" s="176"/>
      <c r="BD184" s="176"/>
      <c r="BE184" s="176"/>
      <c r="BF184" s="176"/>
      <c r="BG184" s="176"/>
      <c r="BH184" s="177"/>
    </row>
    <row r="185" spans="1:60" ht="28.5" customHeight="1">
      <c r="A185" s="38" t="s">
        <v>169</v>
      </c>
      <c r="B185" s="38"/>
      <c r="C185" s="38"/>
      <c r="D185" s="38"/>
      <c r="E185" s="38"/>
      <c r="F185" s="38"/>
      <c r="G185" s="125" t="s">
        <v>29</v>
      </c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1"/>
      <c r="T185" s="38"/>
      <c r="U185" s="38"/>
      <c r="V185" s="38"/>
      <c r="W185" s="38"/>
      <c r="X185" s="38"/>
      <c r="Y185" s="192"/>
      <c r="Z185" s="193"/>
      <c r="AA185" s="193"/>
      <c r="AB185" s="193"/>
      <c r="AC185" s="193"/>
      <c r="AD185" s="193"/>
      <c r="AE185" s="193"/>
      <c r="AF185" s="193"/>
      <c r="AG185" s="193"/>
      <c r="AH185" s="194"/>
      <c r="AI185" s="137"/>
      <c r="AJ185" s="138"/>
      <c r="AK185" s="138"/>
      <c r="AL185" s="138"/>
      <c r="AM185" s="138"/>
      <c r="AN185" s="138"/>
      <c r="AO185" s="138"/>
      <c r="AP185" s="139"/>
      <c r="AQ185" s="137"/>
      <c r="AR185" s="138"/>
      <c r="AS185" s="138"/>
      <c r="AT185" s="138"/>
      <c r="AU185" s="138"/>
      <c r="AV185" s="138"/>
      <c r="AW185" s="138"/>
      <c r="AX185" s="139"/>
      <c r="AY185" s="137"/>
      <c r="AZ185" s="138"/>
      <c r="BA185" s="138"/>
      <c r="BB185" s="138"/>
      <c r="BC185" s="138"/>
      <c r="BD185" s="138"/>
      <c r="BE185" s="138"/>
      <c r="BF185" s="138"/>
      <c r="BG185" s="138"/>
      <c r="BH185" s="139"/>
    </row>
    <row r="186" spans="1:60" ht="76.5" customHeight="1">
      <c r="A186" s="135" t="s">
        <v>170</v>
      </c>
      <c r="B186" s="135"/>
      <c r="C186" s="135"/>
      <c r="D186" s="135"/>
      <c r="E186" s="135"/>
      <c r="F186" s="135"/>
      <c r="G186" s="125" t="s">
        <v>43</v>
      </c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1"/>
      <c r="T186" s="135" t="s">
        <v>188</v>
      </c>
      <c r="U186" s="135"/>
      <c r="V186" s="135"/>
      <c r="W186" s="135"/>
      <c r="X186" s="135"/>
      <c r="Y186" s="184" t="s">
        <v>111</v>
      </c>
      <c r="Z186" s="185"/>
      <c r="AA186" s="185"/>
      <c r="AB186" s="185"/>
      <c r="AC186" s="185"/>
      <c r="AD186" s="185"/>
      <c r="AE186" s="185"/>
      <c r="AF186" s="185"/>
      <c r="AG186" s="185"/>
      <c r="AH186" s="186"/>
      <c r="AI186" s="195"/>
      <c r="AJ186" s="196"/>
      <c r="AK186" s="196"/>
      <c r="AL186" s="196"/>
      <c r="AM186" s="196"/>
      <c r="AN186" s="196"/>
      <c r="AO186" s="196"/>
      <c r="AP186" s="197"/>
      <c r="AQ186" s="195">
        <f>AQ180/AQ182</f>
        <v>7854</v>
      </c>
      <c r="AR186" s="196"/>
      <c r="AS186" s="196"/>
      <c r="AT186" s="196"/>
      <c r="AU186" s="196"/>
      <c r="AV186" s="196"/>
      <c r="AW186" s="196"/>
      <c r="AX186" s="197"/>
      <c r="AY186" s="195">
        <f>SUM(AI186:AX186)</f>
        <v>7854</v>
      </c>
      <c r="AZ186" s="196"/>
      <c r="BA186" s="196"/>
      <c r="BB186" s="196"/>
      <c r="BC186" s="196"/>
      <c r="BD186" s="196"/>
      <c r="BE186" s="196"/>
      <c r="BF186" s="196"/>
      <c r="BG186" s="196"/>
      <c r="BH186" s="197"/>
    </row>
    <row r="187" spans="1:60" ht="28.5" customHeight="1">
      <c r="A187" s="38" t="s">
        <v>171</v>
      </c>
      <c r="B187" s="38"/>
      <c r="C187" s="38"/>
      <c r="D187" s="38"/>
      <c r="E187" s="38"/>
      <c r="F187" s="38"/>
      <c r="G187" s="125" t="s">
        <v>31</v>
      </c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1"/>
      <c r="T187" s="38"/>
      <c r="U187" s="38"/>
      <c r="V187" s="38"/>
      <c r="W187" s="38"/>
      <c r="X187" s="38"/>
      <c r="Y187" s="192"/>
      <c r="Z187" s="201"/>
      <c r="AA187" s="201"/>
      <c r="AB187" s="201"/>
      <c r="AC187" s="201"/>
      <c r="AD187" s="201"/>
      <c r="AE187" s="201"/>
      <c r="AF187" s="201"/>
      <c r="AG187" s="201"/>
      <c r="AH187" s="202"/>
      <c r="AI187" s="137"/>
      <c r="AJ187" s="138"/>
      <c r="AK187" s="138"/>
      <c r="AL187" s="138"/>
      <c r="AM187" s="138"/>
      <c r="AN187" s="138"/>
      <c r="AO187" s="138"/>
      <c r="AP187" s="139"/>
      <c r="AQ187" s="137"/>
      <c r="AR187" s="138"/>
      <c r="AS187" s="138"/>
      <c r="AT187" s="138"/>
      <c r="AU187" s="138"/>
      <c r="AV187" s="138"/>
      <c r="AW187" s="138"/>
      <c r="AX187" s="139"/>
      <c r="AY187" s="137"/>
      <c r="AZ187" s="138"/>
      <c r="BA187" s="138"/>
      <c r="BB187" s="138"/>
      <c r="BC187" s="138"/>
      <c r="BD187" s="138"/>
      <c r="BE187" s="138"/>
      <c r="BF187" s="138"/>
      <c r="BG187" s="138"/>
      <c r="BH187" s="139"/>
    </row>
    <row r="188" spans="1:60" ht="24.75" customHeight="1">
      <c r="A188" s="135" t="s">
        <v>172</v>
      </c>
      <c r="B188" s="135"/>
      <c r="C188" s="135"/>
      <c r="D188" s="135"/>
      <c r="E188" s="135"/>
      <c r="F188" s="135"/>
      <c r="G188" s="125" t="s">
        <v>44</v>
      </c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1"/>
      <c r="T188" s="135" t="s">
        <v>32</v>
      </c>
      <c r="U188" s="135"/>
      <c r="V188" s="135"/>
      <c r="W188" s="135"/>
      <c r="X188" s="135"/>
      <c r="Y188" s="125" t="s">
        <v>45</v>
      </c>
      <c r="Z188" s="190"/>
      <c r="AA188" s="190"/>
      <c r="AB188" s="190"/>
      <c r="AC188" s="190"/>
      <c r="AD188" s="190"/>
      <c r="AE188" s="190"/>
      <c r="AF188" s="190"/>
      <c r="AG188" s="190"/>
      <c r="AH188" s="191"/>
      <c r="AI188" s="195"/>
      <c r="AJ188" s="196"/>
      <c r="AK188" s="196"/>
      <c r="AL188" s="196"/>
      <c r="AM188" s="196"/>
      <c r="AN188" s="196"/>
      <c r="AO188" s="196"/>
      <c r="AP188" s="197"/>
      <c r="AQ188" s="198">
        <v>100</v>
      </c>
      <c r="AR188" s="199"/>
      <c r="AS188" s="199"/>
      <c r="AT188" s="199"/>
      <c r="AU188" s="199"/>
      <c r="AV188" s="199"/>
      <c r="AW188" s="199"/>
      <c r="AX188" s="200"/>
      <c r="AY188" s="198">
        <v>100</v>
      </c>
      <c r="AZ188" s="199"/>
      <c r="BA188" s="199"/>
      <c r="BB188" s="199"/>
      <c r="BC188" s="199"/>
      <c r="BD188" s="199"/>
      <c r="BE188" s="199"/>
      <c r="BF188" s="199"/>
      <c r="BG188" s="199"/>
      <c r="BH188" s="200"/>
    </row>
    <row r="189" spans="1:60" ht="57" customHeight="1" hidden="1">
      <c r="A189" s="98">
        <v>53</v>
      </c>
      <c r="B189" s="98"/>
      <c r="C189" s="98"/>
      <c r="D189" s="98"/>
      <c r="E189" s="98"/>
      <c r="F189" s="98"/>
      <c r="G189" s="125" t="s">
        <v>98</v>
      </c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1"/>
      <c r="T189" s="38"/>
      <c r="U189" s="38"/>
      <c r="V189" s="38"/>
      <c r="W189" s="38"/>
      <c r="X189" s="38"/>
      <c r="Y189" s="42"/>
      <c r="Z189" s="173"/>
      <c r="AA189" s="173"/>
      <c r="AB189" s="173"/>
      <c r="AC189" s="173"/>
      <c r="AD189" s="173"/>
      <c r="AE189" s="173"/>
      <c r="AF189" s="173"/>
      <c r="AG189" s="173"/>
      <c r="AH189" s="174"/>
      <c r="AI189" s="137"/>
      <c r="AJ189" s="138"/>
      <c r="AK189" s="138"/>
      <c r="AL189" s="138"/>
      <c r="AM189" s="138"/>
      <c r="AN189" s="138"/>
      <c r="AO189" s="138"/>
      <c r="AP189" s="139"/>
      <c r="AQ189" s="137"/>
      <c r="AR189" s="138"/>
      <c r="AS189" s="138"/>
      <c r="AT189" s="138"/>
      <c r="AU189" s="138"/>
      <c r="AV189" s="138"/>
      <c r="AW189" s="138"/>
      <c r="AX189" s="139"/>
      <c r="AY189" s="137"/>
      <c r="AZ189" s="138"/>
      <c r="BA189" s="138"/>
      <c r="BB189" s="138"/>
      <c r="BC189" s="138"/>
      <c r="BD189" s="138"/>
      <c r="BE189" s="138"/>
      <c r="BF189" s="138"/>
      <c r="BG189" s="138"/>
      <c r="BH189" s="139"/>
    </row>
    <row r="190" spans="1:60" ht="24.75" customHeight="1" hidden="1">
      <c r="A190" s="98">
        <v>54</v>
      </c>
      <c r="B190" s="98"/>
      <c r="C190" s="98"/>
      <c r="D190" s="98"/>
      <c r="E190" s="98"/>
      <c r="F190" s="98"/>
      <c r="G190" s="152" t="s">
        <v>21</v>
      </c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4"/>
      <c r="T190" s="38"/>
      <c r="U190" s="38"/>
      <c r="V190" s="38"/>
      <c r="W190" s="38"/>
      <c r="X190" s="38"/>
      <c r="Y190" s="42"/>
      <c r="Z190" s="173"/>
      <c r="AA190" s="173"/>
      <c r="AB190" s="173"/>
      <c r="AC190" s="173"/>
      <c r="AD190" s="173"/>
      <c r="AE190" s="173"/>
      <c r="AF190" s="173"/>
      <c r="AG190" s="173"/>
      <c r="AH190" s="174"/>
      <c r="AI190" s="137"/>
      <c r="AJ190" s="138"/>
      <c r="AK190" s="138"/>
      <c r="AL190" s="138"/>
      <c r="AM190" s="138"/>
      <c r="AN190" s="138"/>
      <c r="AO190" s="138"/>
      <c r="AP190" s="139"/>
      <c r="AQ190" s="137"/>
      <c r="AR190" s="138"/>
      <c r="AS190" s="138"/>
      <c r="AT190" s="138"/>
      <c r="AU190" s="138"/>
      <c r="AV190" s="138"/>
      <c r="AW190" s="138"/>
      <c r="AX190" s="139"/>
      <c r="AY190" s="137"/>
      <c r="AZ190" s="138"/>
      <c r="BA190" s="138"/>
      <c r="BB190" s="138"/>
      <c r="BC190" s="138"/>
      <c r="BD190" s="138"/>
      <c r="BE190" s="138"/>
      <c r="BF190" s="138"/>
      <c r="BG190" s="138"/>
      <c r="BH190" s="139"/>
    </row>
    <row r="191" spans="1:60" ht="81.75" customHeight="1" hidden="1">
      <c r="A191" s="98">
        <v>55</v>
      </c>
      <c r="B191" s="98"/>
      <c r="C191" s="98"/>
      <c r="D191" s="98"/>
      <c r="E191" s="98"/>
      <c r="F191" s="98"/>
      <c r="G191" s="192" t="s">
        <v>99</v>
      </c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4"/>
      <c r="T191" s="38" t="s">
        <v>30</v>
      </c>
      <c r="U191" s="38"/>
      <c r="V191" s="38"/>
      <c r="W191" s="38"/>
      <c r="X191" s="38"/>
      <c r="Y191" s="192" t="s">
        <v>96</v>
      </c>
      <c r="Z191" s="193"/>
      <c r="AA191" s="193"/>
      <c r="AB191" s="193"/>
      <c r="AC191" s="193"/>
      <c r="AD191" s="193"/>
      <c r="AE191" s="193"/>
      <c r="AF191" s="193"/>
      <c r="AG191" s="193"/>
      <c r="AH191" s="194"/>
      <c r="AI191" s="137"/>
      <c r="AJ191" s="138"/>
      <c r="AK191" s="138"/>
      <c r="AL191" s="138"/>
      <c r="AM191" s="138"/>
      <c r="AN191" s="138"/>
      <c r="AO191" s="138"/>
      <c r="AP191" s="139"/>
      <c r="AQ191" s="73">
        <v>500000</v>
      </c>
      <c r="AR191" s="74"/>
      <c r="AS191" s="74"/>
      <c r="AT191" s="74"/>
      <c r="AU191" s="74"/>
      <c r="AV191" s="74"/>
      <c r="AW191" s="74"/>
      <c r="AX191" s="75"/>
      <c r="AY191" s="73">
        <f>SUM(AI191:AX191)</f>
        <v>500000</v>
      </c>
      <c r="AZ191" s="74"/>
      <c r="BA191" s="74"/>
      <c r="BB191" s="74"/>
      <c r="BC191" s="74"/>
      <c r="BD191" s="74"/>
      <c r="BE191" s="74"/>
      <c r="BF191" s="74"/>
      <c r="BG191" s="74"/>
      <c r="BH191" s="75"/>
    </row>
    <row r="192" spans="1:60" ht="24.75" customHeight="1" hidden="1">
      <c r="A192" s="98">
        <v>56</v>
      </c>
      <c r="B192" s="98"/>
      <c r="C192" s="98"/>
      <c r="D192" s="98"/>
      <c r="E192" s="98"/>
      <c r="F192" s="98"/>
      <c r="G192" s="125" t="s">
        <v>28</v>
      </c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1"/>
      <c r="T192" s="38"/>
      <c r="U192" s="38"/>
      <c r="V192" s="38"/>
      <c r="W192" s="38"/>
      <c r="X192" s="38"/>
      <c r="Y192" s="192"/>
      <c r="Z192" s="193"/>
      <c r="AA192" s="193"/>
      <c r="AB192" s="193"/>
      <c r="AC192" s="193"/>
      <c r="AD192" s="193"/>
      <c r="AE192" s="193"/>
      <c r="AF192" s="193"/>
      <c r="AG192" s="193"/>
      <c r="AH192" s="194"/>
      <c r="AI192" s="137"/>
      <c r="AJ192" s="138"/>
      <c r="AK192" s="138"/>
      <c r="AL192" s="138"/>
      <c r="AM192" s="138"/>
      <c r="AN192" s="138"/>
      <c r="AO192" s="138"/>
      <c r="AP192" s="139"/>
      <c r="AQ192" s="137"/>
      <c r="AR192" s="138"/>
      <c r="AS192" s="138"/>
      <c r="AT192" s="138"/>
      <c r="AU192" s="138"/>
      <c r="AV192" s="138"/>
      <c r="AW192" s="138"/>
      <c r="AX192" s="139"/>
      <c r="AY192" s="137"/>
      <c r="AZ192" s="138"/>
      <c r="BA192" s="138"/>
      <c r="BB192" s="138"/>
      <c r="BC192" s="138"/>
      <c r="BD192" s="138"/>
      <c r="BE192" s="138"/>
      <c r="BF192" s="138"/>
      <c r="BG192" s="138"/>
      <c r="BH192" s="139"/>
    </row>
    <row r="193" spans="1:60" ht="30.75" customHeight="1" hidden="1">
      <c r="A193" s="98">
        <v>57</v>
      </c>
      <c r="B193" s="98"/>
      <c r="C193" s="98"/>
      <c r="D193" s="98"/>
      <c r="E193" s="98"/>
      <c r="F193" s="98"/>
      <c r="G193" s="192" t="s">
        <v>1</v>
      </c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4"/>
      <c r="T193" s="38" t="s">
        <v>2</v>
      </c>
      <c r="U193" s="38"/>
      <c r="V193" s="38"/>
      <c r="W193" s="38"/>
      <c r="X193" s="38"/>
      <c r="Y193" s="192" t="s">
        <v>3</v>
      </c>
      <c r="Z193" s="193"/>
      <c r="AA193" s="193"/>
      <c r="AB193" s="193"/>
      <c r="AC193" s="193"/>
      <c r="AD193" s="193"/>
      <c r="AE193" s="193"/>
      <c r="AF193" s="193"/>
      <c r="AG193" s="193"/>
      <c r="AH193" s="194"/>
      <c r="AI193" s="137"/>
      <c r="AJ193" s="138"/>
      <c r="AK193" s="138"/>
      <c r="AL193" s="138"/>
      <c r="AM193" s="138"/>
      <c r="AN193" s="138"/>
      <c r="AO193" s="138"/>
      <c r="AP193" s="139"/>
      <c r="AQ193" s="203">
        <v>377</v>
      </c>
      <c r="AR193" s="204"/>
      <c r="AS193" s="204"/>
      <c r="AT193" s="204"/>
      <c r="AU193" s="204"/>
      <c r="AV193" s="204"/>
      <c r="AW193" s="204"/>
      <c r="AX193" s="205"/>
      <c r="AY193" s="203">
        <f>SUM(AI193:AX193)</f>
        <v>377</v>
      </c>
      <c r="AZ193" s="204"/>
      <c r="BA193" s="204"/>
      <c r="BB193" s="204"/>
      <c r="BC193" s="204"/>
      <c r="BD193" s="204"/>
      <c r="BE193" s="204"/>
      <c r="BF193" s="204"/>
      <c r="BG193" s="204"/>
      <c r="BH193" s="205"/>
    </row>
    <row r="194" spans="1:60" ht="24.75" customHeight="1" hidden="1">
      <c r="A194" s="98">
        <v>58</v>
      </c>
      <c r="B194" s="98"/>
      <c r="C194" s="98"/>
      <c r="D194" s="98"/>
      <c r="E194" s="98"/>
      <c r="F194" s="98"/>
      <c r="G194" s="125" t="s">
        <v>29</v>
      </c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1"/>
      <c r="T194" s="38"/>
      <c r="U194" s="38"/>
      <c r="V194" s="38"/>
      <c r="W194" s="38"/>
      <c r="X194" s="38"/>
      <c r="Y194" s="192"/>
      <c r="Z194" s="193"/>
      <c r="AA194" s="193"/>
      <c r="AB194" s="193"/>
      <c r="AC194" s="193"/>
      <c r="AD194" s="193"/>
      <c r="AE194" s="193"/>
      <c r="AF194" s="193"/>
      <c r="AG194" s="193"/>
      <c r="AH194" s="194"/>
      <c r="AI194" s="137"/>
      <c r="AJ194" s="138"/>
      <c r="AK194" s="138"/>
      <c r="AL194" s="138"/>
      <c r="AM194" s="138"/>
      <c r="AN194" s="138"/>
      <c r="AO194" s="138"/>
      <c r="AP194" s="139"/>
      <c r="AQ194" s="137"/>
      <c r="AR194" s="138"/>
      <c r="AS194" s="138"/>
      <c r="AT194" s="138"/>
      <c r="AU194" s="138"/>
      <c r="AV194" s="138"/>
      <c r="AW194" s="138"/>
      <c r="AX194" s="139"/>
      <c r="AY194" s="137"/>
      <c r="AZ194" s="138"/>
      <c r="BA194" s="138"/>
      <c r="BB194" s="138"/>
      <c r="BC194" s="138"/>
      <c r="BD194" s="138"/>
      <c r="BE194" s="138"/>
      <c r="BF194" s="138"/>
      <c r="BG194" s="138"/>
      <c r="BH194" s="139"/>
    </row>
    <row r="195" spans="1:60" ht="96" customHeight="1" hidden="1">
      <c r="A195" s="98">
        <v>59</v>
      </c>
      <c r="B195" s="98"/>
      <c r="C195" s="98"/>
      <c r="D195" s="98"/>
      <c r="E195" s="98"/>
      <c r="F195" s="98"/>
      <c r="G195" s="192" t="s">
        <v>4</v>
      </c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4"/>
      <c r="T195" s="38" t="s">
        <v>30</v>
      </c>
      <c r="U195" s="38"/>
      <c r="V195" s="38"/>
      <c r="W195" s="38"/>
      <c r="X195" s="38"/>
      <c r="Y195" s="192" t="s">
        <v>97</v>
      </c>
      <c r="Z195" s="193"/>
      <c r="AA195" s="193"/>
      <c r="AB195" s="193"/>
      <c r="AC195" s="193"/>
      <c r="AD195" s="193"/>
      <c r="AE195" s="193"/>
      <c r="AF195" s="193"/>
      <c r="AG195" s="193"/>
      <c r="AH195" s="194"/>
      <c r="AI195" s="206"/>
      <c r="AJ195" s="207"/>
      <c r="AK195" s="207"/>
      <c r="AL195" s="207"/>
      <c r="AM195" s="207"/>
      <c r="AN195" s="207"/>
      <c r="AO195" s="207"/>
      <c r="AP195" s="208"/>
      <c r="AQ195" s="209">
        <f>AQ191/AQ193</f>
        <v>1326.2599469496022</v>
      </c>
      <c r="AR195" s="210"/>
      <c r="AS195" s="210"/>
      <c r="AT195" s="210"/>
      <c r="AU195" s="210"/>
      <c r="AV195" s="210"/>
      <c r="AW195" s="210"/>
      <c r="AX195" s="211"/>
      <c r="AY195" s="209">
        <f>SUM(AI195:AX195)</f>
        <v>1326.2599469496022</v>
      </c>
      <c r="AZ195" s="210"/>
      <c r="BA195" s="210"/>
      <c r="BB195" s="210"/>
      <c r="BC195" s="210"/>
      <c r="BD195" s="210"/>
      <c r="BE195" s="210"/>
      <c r="BF195" s="210"/>
      <c r="BG195" s="210"/>
      <c r="BH195" s="211"/>
    </row>
    <row r="196" spans="1:60" ht="24.75" customHeight="1" hidden="1">
      <c r="A196" s="98">
        <v>60</v>
      </c>
      <c r="B196" s="98"/>
      <c r="C196" s="98"/>
      <c r="D196" s="98"/>
      <c r="E196" s="98"/>
      <c r="F196" s="98"/>
      <c r="G196" s="125" t="s">
        <v>31</v>
      </c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1"/>
      <c r="T196" s="38"/>
      <c r="U196" s="38"/>
      <c r="V196" s="38"/>
      <c r="W196" s="38"/>
      <c r="X196" s="38"/>
      <c r="Y196" s="192"/>
      <c r="Z196" s="201"/>
      <c r="AA196" s="201"/>
      <c r="AB196" s="201"/>
      <c r="AC196" s="201"/>
      <c r="AD196" s="201"/>
      <c r="AE196" s="201"/>
      <c r="AF196" s="201"/>
      <c r="AG196" s="201"/>
      <c r="AH196" s="202"/>
      <c r="AI196" s="137"/>
      <c r="AJ196" s="138"/>
      <c r="AK196" s="138"/>
      <c r="AL196" s="138"/>
      <c r="AM196" s="138"/>
      <c r="AN196" s="138"/>
      <c r="AO196" s="138"/>
      <c r="AP196" s="139"/>
      <c r="AQ196" s="137"/>
      <c r="AR196" s="138"/>
      <c r="AS196" s="138"/>
      <c r="AT196" s="138"/>
      <c r="AU196" s="138"/>
      <c r="AV196" s="138"/>
      <c r="AW196" s="138"/>
      <c r="AX196" s="139"/>
      <c r="AY196" s="137"/>
      <c r="AZ196" s="138"/>
      <c r="BA196" s="138"/>
      <c r="BB196" s="138"/>
      <c r="BC196" s="138"/>
      <c r="BD196" s="138"/>
      <c r="BE196" s="138"/>
      <c r="BF196" s="138"/>
      <c r="BG196" s="138"/>
      <c r="BH196" s="139"/>
    </row>
    <row r="197" spans="1:60" ht="43.5" customHeight="1" hidden="1">
      <c r="A197" s="98">
        <v>61</v>
      </c>
      <c r="B197" s="98"/>
      <c r="C197" s="98"/>
      <c r="D197" s="98"/>
      <c r="E197" s="98"/>
      <c r="F197" s="98"/>
      <c r="G197" s="192" t="s">
        <v>5</v>
      </c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2"/>
      <c r="T197" s="38" t="s">
        <v>32</v>
      </c>
      <c r="U197" s="38"/>
      <c r="V197" s="38"/>
      <c r="W197" s="38"/>
      <c r="X197" s="38"/>
      <c r="Y197" s="192" t="s">
        <v>6</v>
      </c>
      <c r="Z197" s="201"/>
      <c r="AA197" s="201"/>
      <c r="AB197" s="201"/>
      <c r="AC197" s="201"/>
      <c r="AD197" s="201"/>
      <c r="AE197" s="201"/>
      <c r="AF197" s="201"/>
      <c r="AG197" s="201"/>
      <c r="AH197" s="202"/>
      <c r="AI197" s="206"/>
      <c r="AJ197" s="207"/>
      <c r="AK197" s="207"/>
      <c r="AL197" s="207"/>
      <c r="AM197" s="207"/>
      <c r="AN197" s="207"/>
      <c r="AO197" s="207"/>
      <c r="AP197" s="208"/>
      <c r="AQ197" s="206">
        <v>100</v>
      </c>
      <c r="AR197" s="207"/>
      <c r="AS197" s="207"/>
      <c r="AT197" s="207"/>
      <c r="AU197" s="207"/>
      <c r="AV197" s="207"/>
      <c r="AW197" s="207"/>
      <c r="AX197" s="208"/>
      <c r="AY197" s="206">
        <v>100</v>
      </c>
      <c r="AZ197" s="207"/>
      <c r="BA197" s="207"/>
      <c r="BB197" s="207"/>
      <c r="BC197" s="207"/>
      <c r="BD197" s="207"/>
      <c r="BE197" s="207"/>
      <c r="BF197" s="207"/>
      <c r="BG197" s="207"/>
      <c r="BH197" s="208"/>
    </row>
    <row r="198" spans="1:60" ht="28.5" customHeight="1" hidden="1">
      <c r="A198" s="98">
        <v>62</v>
      </c>
      <c r="B198" s="98"/>
      <c r="C198" s="98"/>
      <c r="D198" s="98"/>
      <c r="E198" s="98"/>
      <c r="F198" s="98"/>
      <c r="G198" s="125" t="s">
        <v>31</v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1"/>
      <c r="T198" s="38"/>
      <c r="U198" s="38"/>
      <c r="V198" s="38"/>
      <c r="W198" s="38"/>
      <c r="X198" s="38"/>
      <c r="Y198" s="192"/>
      <c r="Z198" s="201"/>
      <c r="AA198" s="201"/>
      <c r="AB198" s="201"/>
      <c r="AC198" s="201"/>
      <c r="AD198" s="201"/>
      <c r="AE198" s="201"/>
      <c r="AF198" s="201"/>
      <c r="AG198" s="201"/>
      <c r="AH198" s="202"/>
      <c r="AI198" s="137"/>
      <c r="AJ198" s="138"/>
      <c r="AK198" s="138"/>
      <c r="AL198" s="138"/>
      <c r="AM198" s="138"/>
      <c r="AN198" s="138"/>
      <c r="AO198" s="138"/>
      <c r="AP198" s="139"/>
      <c r="AQ198" s="137"/>
      <c r="AR198" s="138"/>
      <c r="AS198" s="138"/>
      <c r="AT198" s="138"/>
      <c r="AU198" s="138"/>
      <c r="AV198" s="138"/>
      <c r="AW198" s="138"/>
      <c r="AX198" s="139"/>
      <c r="AY198" s="137"/>
      <c r="AZ198" s="138"/>
      <c r="BA198" s="138"/>
      <c r="BB198" s="138"/>
      <c r="BC198" s="138"/>
      <c r="BD198" s="138"/>
      <c r="BE198" s="138"/>
      <c r="BF198" s="138"/>
      <c r="BG198" s="138"/>
      <c r="BH198" s="139"/>
    </row>
    <row r="199" spans="1:60" ht="24.75" customHeight="1" hidden="1">
      <c r="A199" s="98">
        <v>63</v>
      </c>
      <c r="B199" s="98"/>
      <c r="C199" s="98"/>
      <c r="D199" s="98"/>
      <c r="E199" s="98"/>
      <c r="F199" s="98"/>
      <c r="G199" s="192" t="s">
        <v>44</v>
      </c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2"/>
      <c r="T199" s="38" t="s">
        <v>32</v>
      </c>
      <c r="U199" s="38"/>
      <c r="V199" s="38"/>
      <c r="W199" s="38"/>
      <c r="X199" s="38"/>
      <c r="Y199" s="192" t="s">
        <v>45</v>
      </c>
      <c r="Z199" s="201"/>
      <c r="AA199" s="201"/>
      <c r="AB199" s="201"/>
      <c r="AC199" s="201"/>
      <c r="AD199" s="201"/>
      <c r="AE199" s="201"/>
      <c r="AF199" s="201"/>
      <c r="AG199" s="201"/>
      <c r="AH199" s="202"/>
      <c r="AI199" s="206"/>
      <c r="AJ199" s="207"/>
      <c r="AK199" s="207"/>
      <c r="AL199" s="207"/>
      <c r="AM199" s="207"/>
      <c r="AN199" s="207"/>
      <c r="AO199" s="207"/>
      <c r="AP199" s="208"/>
      <c r="AQ199" s="206">
        <v>100</v>
      </c>
      <c r="AR199" s="207"/>
      <c r="AS199" s="207"/>
      <c r="AT199" s="207"/>
      <c r="AU199" s="207"/>
      <c r="AV199" s="207"/>
      <c r="AW199" s="207"/>
      <c r="AX199" s="208"/>
      <c r="AY199" s="206">
        <v>100</v>
      </c>
      <c r="AZ199" s="207"/>
      <c r="BA199" s="207"/>
      <c r="BB199" s="207"/>
      <c r="BC199" s="207"/>
      <c r="BD199" s="207"/>
      <c r="BE199" s="207"/>
      <c r="BF199" s="207"/>
      <c r="BG199" s="207"/>
      <c r="BH199" s="208"/>
    </row>
    <row r="200" spans="1:60" ht="12.75">
      <c r="A200" s="14"/>
      <c r="B200" s="14"/>
      <c r="C200" s="14"/>
      <c r="D200" s="14"/>
      <c r="E200" s="14"/>
      <c r="F200" s="14"/>
      <c r="G200" s="15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7"/>
      <c r="U200" s="17"/>
      <c r="V200" s="17"/>
      <c r="W200" s="17"/>
      <c r="X200" s="17"/>
      <c r="Y200" s="18"/>
      <c r="Z200" s="19"/>
      <c r="AA200" s="19"/>
      <c r="AB200" s="19"/>
      <c r="AC200" s="19"/>
      <c r="AD200" s="19"/>
      <c r="AE200" s="19"/>
      <c r="AF200" s="19"/>
      <c r="AG200" s="19"/>
      <c r="AH200" s="19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</row>
    <row r="201" spans="1:60" ht="12.75">
      <c r="A201" s="14"/>
      <c r="B201" s="14"/>
      <c r="C201" s="14"/>
      <c r="D201" s="14"/>
      <c r="E201" s="14"/>
      <c r="F201" s="14"/>
      <c r="G201" s="15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7"/>
      <c r="U201" s="17"/>
      <c r="V201" s="17"/>
      <c r="W201" s="17"/>
      <c r="X201" s="17"/>
      <c r="Y201" s="18"/>
      <c r="Z201" s="19"/>
      <c r="AA201" s="19"/>
      <c r="AB201" s="19"/>
      <c r="AC201" s="19"/>
      <c r="AD201" s="19"/>
      <c r="AE201" s="19"/>
      <c r="AF201" s="19"/>
      <c r="AG201" s="19"/>
      <c r="AH201" s="19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</row>
    <row r="202" spans="1:60" ht="12.75">
      <c r="A202" s="14"/>
      <c r="B202" s="14"/>
      <c r="C202" s="14"/>
      <c r="D202" s="14"/>
      <c r="E202" s="14"/>
      <c r="F202" s="14"/>
      <c r="G202" s="15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7"/>
      <c r="U202" s="17"/>
      <c r="V202" s="17"/>
      <c r="W202" s="17"/>
      <c r="X202" s="17"/>
      <c r="Y202" s="18"/>
      <c r="Z202" s="19"/>
      <c r="AA202" s="19"/>
      <c r="AB202" s="19"/>
      <c r="AC202" s="19"/>
      <c r="AD202" s="19"/>
      <c r="AE202" s="19"/>
      <c r="AF202" s="19"/>
      <c r="AG202" s="19"/>
      <c r="AH202" s="19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</row>
    <row r="203" spans="1:60" ht="12.75">
      <c r="A203" s="14"/>
      <c r="B203" s="14"/>
      <c r="C203" s="14"/>
      <c r="D203" s="14"/>
      <c r="E203" s="14"/>
      <c r="F203" s="14"/>
      <c r="G203" s="15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7"/>
      <c r="U203" s="17"/>
      <c r="V203" s="17"/>
      <c r="W203" s="17"/>
      <c r="X203" s="17"/>
      <c r="Y203" s="18"/>
      <c r="Z203" s="19"/>
      <c r="AA203" s="19"/>
      <c r="AB203" s="19"/>
      <c r="AC203" s="19"/>
      <c r="AD203" s="19"/>
      <c r="AE203" s="19"/>
      <c r="AF203" s="19"/>
      <c r="AG203" s="19"/>
      <c r="AH203" s="19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</row>
    <row r="204" spans="1:60" ht="12.75">
      <c r="A204" s="21"/>
      <c r="B204" s="21"/>
      <c r="C204" s="21"/>
      <c r="D204" s="21"/>
      <c r="E204" s="21"/>
      <c r="F204" s="21"/>
      <c r="G204" s="22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2"/>
      <c r="U204" s="22"/>
      <c r="V204" s="22"/>
      <c r="W204" s="22"/>
      <c r="X204" s="22"/>
      <c r="Y204" s="22"/>
      <c r="Z204" s="23"/>
      <c r="AA204" s="23"/>
      <c r="AB204" s="23"/>
      <c r="AC204" s="23"/>
      <c r="AD204" s="23"/>
      <c r="AE204" s="23"/>
      <c r="AF204" s="23"/>
      <c r="AG204" s="23"/>
      <c r="AH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</row>
    <row r="205" spans="1:59" ht="16.5" customHeight="1">
      <c r="A205" s="95" t="s">
        <v>39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"/>
      <c r="AO205" s="214" t="s">
        <v>37</v>
      </c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</row>
    <row r="206" spans="23:59" ht="12.75">
      <c r="W206" s="215" t="s">
        <v>16</v>
      </c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O206" s="215" t="s">
        <v>17</v>
      </c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</row>
    <row r="207" spans="1:6" ht="15.75" customHeight="1">
      <c r="A207" s="93" t="s">
        <v>14</v>
      </c>
      <c r="B207" s="93"/>
      <c r="C207" s="93"/>
      <c r="D207" s="93"/>
      <c r="E207" s="93"/>
      <c r="F207" s="93"/>
    </row>
    <row r="208" spans="1:32" ht="21.75" customHeight="1">
      <c r="A208" s="25" t="s">
        <v>36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</row>
    <row r="209" spans="1:59" ht="36.75" customHeight="1">
      <c r="A209" s="95" t="s">
        <v>46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"/>
      <c r="AO209" s="216" t="s">
        <v>47</v>
      </c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</row>
    <row r="210" spans="1:59" ht="15.75">
      <c r="A210" s="95" t="s">
        <v>90</v>
      </c>
      <c r="B210" s="95"/>
      <c r="C210" s="95"/>
      <c r="D210" s="95"/>
      <c r="E210" s="95"/>
      <c r="F210" s="95"/>
      <c r="G210" s="95"/>
      <c r="H210" s="95"/>
      <c r="I210" s="9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</row>
    <row r="211" spans="1:59" ht="52.5" customHeight="1">
      <c r="A211" s="1" t="s">
        <v>91</v>
      </c>
      <c r="W211" s="212" t="s">
        <v>16</v>
      </c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7"/>
      <c r="AO211" s="212" t="s">
        <v>17</v>
      </c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</row>
  </sheetData>
  <sheetProtection/>
  <mergeCells count="1111">
    <mergeCell ref="AC19:BL19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Q164:AX164"/>
    <mergeCell ref="C10:K10"/>
    <mergeCell ref="A11:K11"/>
    <mergeCell ref="C16:K16"/>
    <mergeCell ref="L16:BL16"/>
    <mergeCell ref="A16:B16"/>
    <mergeCell ref="L10:BC10"/>
    <mergeCell ref="L11:BC11"/>
    <mergeCell ref="BD11:BL11"/>
    <mergeCell ref="U14:AC14"/>
    <mergeCell ref="G162:S162"/>
    <mergeCell ref="A17:K17"/>
    <mergeCell ref="L17:BL17"/>
    <mergeCell ref="C18:K18"/>
    <mergeCell ref="AY164:BH164"/>
    <mergeCell ref="A164:F164"/>
    <mergeCell ref="G164:S164"/>
    <mergeCell ref="T164:X164"/>
    <mergeCell ref="Y164:AH164"/>
    <mergeCell ref="AI164:AP164"/>
    <mergeCell ref="AI161:AP161"/>
    <mergeCell ref="AY162:BH162"/>
    <mergeCell ref="A163:F163"/>
    <mergeCell ref="G163:S163"/>
    <mergeCell ref="T163:X163"/>
    <mergeCell ref="Y163:AH163"/>
    <mergeCell ref="AI163:AP163"/>
    <mergeCell ref="AQ163:AX163"/>
    <mergeCell ref="AY163:BH163"/>
    <mergeCell ref="A162:F162"/>
    <mergeCell ref="A160:F160"/>
    <mergeCell ref="T162:X162"/>
    <mergeCell ref="Y162:AH162"/>
    <mergeCell ref="AI162:AP162"/>
    <mergeCell ref="AQ162:AX162"/>
    <mergeCell ref="AY158:BH158"/>
    <mergeCell ref="A161:F161"/>
    <mergeCell ref="G161:S161"/>
    <mergeCell ref="T161:X161"/>
    <mergeCell ref="Y161:AH161"/>
    <mergeCell ref="AY160:BH160"/>
    <mergeCell ref="AQ161:AX161"/>
    <mergeCell ref="AY161:BH161"/>
    <mergeCell ref="A158:F158"/>
    <mergeCell ref="G158:S158"/>
    <mergeCell ref="T158:X158"/>
    <mergeCell ref="Y158:AH158"/>
    <mergeCell ref="AI158:AP158"/>
    <mergeCell ref="AQ158:AX158"/>
    <mergeCell ref="AY159:BH159"/>
    <mergeCell ref="AQ159:AX159"/>
    <mergeCell ref="G160:S160"/>
    <mergeCell ref="T160:X160"/>
    <mergeCell ref="Y160:AH160"/>
    <mergeCell ref="AI160:AP160"/>
    <mergeCell ref="AQ160:AX160"/>
    <mergeCell ref="A150:F150"/>
    <mergeCell ref="G150:S150"/>
    <mergeCell ref="T150:X150"/>
    <mergeCell ref="Y150:AH150"/>
    <mergeCell ref="AI150:AP150"/>
    <mergeCell ref="A159:F159"/>
    <mergeCell ref="G159:S159"/>
    <mergeCell ref="T159:X159"/>
    <mergeCell ref="Y159:AH159"/>
    <mergeCell ref="AI159:AP159"/>
    <mergeCell ref="AY151:BH151"/>
    <mergeCell ref="AQ150:AX150"/>
    <mergeCell ref="AY150:BH150"/>
    <mergeCell ref="T146:X146"/>
    <mergeCell ref="Y146:AH146"/>
    <mergeCell ref="AI146:AP146"/>
    <mergeCell ref="AQ146:AX146"/>
    <mergeCell ref="AY146:BH146"/>
    <mergeCell ref="A151:F151"/>
    <mergeCell ref="G151:S151"/>
    <mergeCell ref="T151:X151"/>
    <mergeCell ref="Y151:AH151"/>
    <mergeCell ref="AI151:AP151"/>
    <mergeCell ref="AQ151:AX151"/>
    <mergeCell ref="AY147:BH147"/>
    <mergeCell ref="A146:F146"/>
    <mergeCell ref="G146:S146"/>
    <mergeCell ref="A148:F148"/>
    <mergeCell ref="G148:S148"/>
    <mergeCell ref="T148:X148"/>
    <mergeCell ref="Y148:AH148"/>
    <mergeCell ref="AI148:AP148"/>
    <mergeCell ref="AQ148:AX148"/>
    <mergeCell ref="AY148:BH148"/>
    <mergeCell ref="A147:F147"/>
    <mergeCell ref="G147:S147"/>
    <mergeCell ref="T147:X147"/>
    <mergeCell ref="Y147:AH147"/>
    <mergeCell ref="AI147:AP147"/>
    <mergeCell ref="AQ147:AX147"/>
    <mergeCell ref="AY143:BH143"/>
    <mergeCell ref="A142:F142"/>
    <mergeCell ref="G142:S142"/>
    <mergeCell ref="A144:F144"/>
    <mergeCell ref="G144:S144"/>
    <mergeCell ref="T144:X144"/>
    <mergeCell ref="Y144:AH144"/>
    <mergeCell ref="AI144:AP144"/>
    <mergeCell ref="AQ144:AX144"/>
    <mergeCell ref="AY144:BH144"/>
    <mergeCell ref="A143:F143"/>
    <mergeCell ref="G143:S143"/>
    <mergeCell ref="T143:X143"/>
    <mergeCell ref="Y143:AH143"/>
    <mergeCell ref="AI143:AP143"/>
    <mergeCell ref="AQ143:AX143"/>
    <mergeCell ref="A141:F141"/>
    <mergeCell ref="G141:S141"/>
    <mergeCell ref="T141:X141"/>
    <mergeCell ref="Y141:AH141"/>
    <mergeCell ref="AI141:AP141"/>
    <mergeCell ref="AY142:BH142"/>
    <mergeCell ref="AQ140:AX140"/>
    <mergeCell ref="T142:X142"/>
    <mergeCell ref="Y142:AH142"/>
    <mergeCell ref="AI142:AP142"/>
    <mergeCell ref="AQ142:AX142"/>
    <mergeCell ref="AY140:BH140"/>
    <mergeCell ref="AY139:BH139"/>
    <mergeCell ref="A138:F138"/>
    <mergeCell ref="G138:S138"/>
    <mergeCell ref="AQ141:AX141"/>
    <mergeCell ref="AY141:BH141"/>
    <mergeCell ref="A140:F140"/>
    <mergeCell ref="G140:S140"/>
    <mergeCell ref="T140:X140"/>
    <mergeCell ref="Y140:AH140"/>
    <mergeCell ref="AI140:AP140"/>
    <mergeCell ref="A139:F139"/>
    <mergeCell ref="G139:S139"/>
    <mergeCell ref="T139:X139"/>
    <mergeCell ref="Y139:AH139"/>
    <mergeCell ref="AI139:AP139"/>
    <mergeCell ref="AQ139:AX139"/>
    <mergeCell ref="A137:F137"/>
    <mergeCell ref="G137:S137"/>
    <mergeCell ref="T137:X137"/>
    <mergeCell ref="Y137:AH137"/>
    <mergeCell ref="AI137:AP137"/>
    <mergeCell ref="AY138:BH138"/>
    <mergeCell ref="AQ136:AX136"/>
    <mergeCell ref="T138:X138"/>
    <mergeCell ref="Y138:AH138"/>
    <mergeCell ref="AI138:AP138"/>
    <mergeCell ref="AQ138:AX138"/>
    <mergeCell ref="AY136:BH136"/>
    <mergeCell ref="AY135:BH135"/>
    <mergeCell ref="A134:F134"/>
    <mergeCell ref="G134:S134"/>
    <mergeCell ref="AQ137:AX137"/>
    <mergeCell ref="AY137:BH137"/>
    <mergeCell ref="A136:F136"/>
    <mergeCell ref="G136:S136"/>
    <mergeCell ref="T136:X136"/>
    <mergeCell ref="Y136:AH136"/>
    <mergeCell ref="AI136:AP136"/>
    <mergeCell ref="A135:F135"/>
    <mergeCell ref="G135:S135"/>
    <mergeCell ref="T135:X135"/>
    <mergeCell ref="Y135:AH135"/>
    <mergeCell ref="AI135:AP135"/>
    <mergeCell ref="AQ135:AX135"/>
    <mergeCell ref="A133:F133"/>
    <mergeCell ref="G133:S133"/>
    <mergeCell ref="T133:X133"/>
    <mergeCell ref="Y133:AH133"/>
    <mergeCell ref="AI133:AP133"/>
    <mergeCell ref="AY134:BH134"/>
    <mergeCell ref="AQ132:AX132"/>
    <mergeCell ref="T134:X134"/>
    <mergeCell ref="Y134:AH134"/>
    <mergeCell ref="AI134:AP134"/>
    <mergeCell ref="AQ134:AX134"/>
    <mergeCell ref="AY132:BH132"/>
    <mergeCell ref="AY125:BH125"/>
    <mergeCell ref="A124:F124"/>
    <mergeCell ref="G124:S124"/>
    <mergeCell ref="AQ133:AX133"/>
    <mergeCell ref="AY133:BH133"/>
    <mergeCell ref="A132:F132"/>
    <mergeCell ref="G132:S132"/>
    <mergeCell ref="T132:X132"/>
    <mergeCell ref="Y132:AH132"/>
    <mergeCell ref="AI132:AP132"/>
    <mergeCell ref="A125:F125"/>
    <mergeCell ref="G125:S125"/>
    <mergeCell ref="T125:X125"/>
    <mergeCell ref="Y125:AH125"/>
    <mergeCell ref="AI125:AP125"/>
    <mergeCell ref="AQ125:AX125"/>
    <mergeCell ref="AY113:BH113"/>
    <mergeCell ref="T124:X124"/>
    <mergeCell ref="Y124:AH124"/>
    <mergeCell ref="AI124:AP124"/>
    <mergeCell ref="AQ124:AX124"/>
    <mergeCell ref="AY122:BH122"/>
    <mergeCell ref="T123:X123"/>
    <mergeCell ref="Y123:AH123"/>
    <mergeCell ref="AI123:AP123"/>
    <mergeCell ref="AY124:BH124"/>
    <mergeCell ref="AQ123:AX123"/>
    <mergeCell ref="AY123:BH123"/>
    <mergeCell ref="A122:F122"/>
    <mergeCell ref="G122:S122"/>
    <mergeCell ref="T122:X122"/>
    <mergeCell ref="Y122:AH122"/>
    <mergeCell ref="AI122:AP122"/>
    <mergeCell ref="AQ122:AX122"/>
    <mergeCell ref="A123:F123"/>
    <mergeCell ref="G123:S123"/>
    <mergeCell ref="AY116:BH116"/>
    <mergeCell ref="A120:F120"/>
    <mergeCell ref="G120:S120"/>
    <mergeCell ref="T120:X120"/>
    <mergeCell ref="Y120:AH120"/>
    <mergeCell ref="AI120:AP120"/>
    <mergeCell ref="AQ120:AX120"/>
    <mergeCell ref="A104:F104"/>
    <mergeCell ref="AY120:BH120"/>
    <mergeCell ref="G106:S106"/>
    <mergeCell ref="T106:X106"/>
    <mergeCell ref="Y106:AH106"/>
    <mergeCell ref="AI106:AP106"/>
    <mergeCell ref="AQ106:AX106"/>
    <mergeCell ref="AY117:BH117"/>
    <mergeCell ref="AY118:BH118"/>
    <mergeCell ref="AY115:BH115"/>
    <mergeCell ref="AY105:BH105"/>
    <mergeCell ref="AY106:BH106"/>
    <mergeCell ref="A105:F105"/>
    <mergeCell ref="G105:S105"/>
    <mergeCell ref="T105:X105"/>
    <mergeCell ref="Y105:AH105"/>
    <mergeCell ref="AI105:AP105"/>
    <mergeCell ref="AQ105:AX105"/>
    <mergeCell ref="A106:F106"/>
    <mergeCell ref="G104:S104"/>
    <mergeCell ref="T104:X104"/>
    <mergeCell ref="Y104:AH104"/>
    <mergeCell ref="AI104:AP104"/>
    <mergeCell ref="AQ104:AX104"/>
    <mergeCell ref="AY102:BH102"/>
    <mergeCell ref="AY103:BH103"/>
    <mergeCell ref="AQ102:AX102"/>
    <mergeCell ref="AY104:BH104"/>
    <mergeCell ref="A103:F103"/>
    <mergeCell ref="G103:S103"/>
    <mergeCell ref="T103:X103"/>
    <mergeCell ref="Y103:AH103"/>
    <mergeCell ref="AI103:AP103"/>
    <mergeCell ref="AQ103:AX103"/>
    <mergeCell ref="A102:F102"/>
    <mergeCell ref="G102:S102"/>
    <mergeCell ref="A100:F100"/>
    <mergeCell ref="T102:X102"/>
    <mergeCell ref="Y102:AH102"/>
    <mergeCell ref="AI102:AP102"/>
    <mergeCell ref="AY95:BH95"/>
    <mergeCell ref="A101:F101"/>
    <mergeCell ref="G101:S101"/>
    <mergeCell ref="T101:X101"/>
    <mergeCell ref="Y101:AH101"/>
    <mergeCell ref="A95:F95"/>
    <mergeCell ref="G95:S95"/>
    <mergeCell ref="T95:X95"/>
    <mergeCell ref="Y95:AH95"/>
    <mergeCell ref="AI95:AP95"/>
    <mergeCell ref="AQ95:AX95"/>
    <mergeCell ref="T100:X100"/>
    <mergeCell ref="Y100:AH100"/>
    <mergeCell ref="AI100:AP100"/>
    <mergeCell ref="AQ100:AX100"/>
    <mergeCell ref="AY100:BH100"/>
    <mergeCell ref="AY99:BH99"/>
    <mergeCell ref="Y97:AH97"/>
    <mergeCell ref="AI97:AP97"/>
    <mergeCell ref="AQ97:AX97"/>
    <mergeCell ref="AQ101:AX101"/>
    <mergeCell ref="AY101:BH101"/>
    <mergeCell ref="AI101:AP101"/>
    <mergeCell ref="AY98:BH98"/>
    <mergeCell ref="A99:F99"/>
    <mergeCell ref="G99:S99"/>
    <mergeCell ref="T99:X99"/>
    <mergeCell ref="Y99:AH99"/>
    <mergeCell ref="AI99:AP99"/>
    <mergeCell ref="AQ99:AX99"/>
    <mergeCell ref="AY97:BH97"/>
    <mergeCell ref="A98:F98"/>
    <mergeCell ref="G98:S98"/>
    <mergeCell ref="T98:X98"/>
    <mergeCell ref="Y98:AH98"/>
    <mergeCell ref="AI98:AP98"/>
    <mergeCell ref="AQ98:AX98"/>
    <mergeCell ref="Y86:AH86"/>
    <mergeCell ref="T96:X96"/>
    <mergeCell ref="Y96:AH96"/>
    <mergeCell ref="AI96:AP96"/>
    <mergeCell ref="AQ96:AX96"/>
    <mergeCell ref="AY96:BH96"/>
    <mergeCell ref="AY87:BH87"/>
    <mergeCell ref="AY88:BH88"/>
    <mergeCell ref="AY91:BH91"/>
    <mergeCell ref="AQ93:AX93"/>
    <mergeCell ref="AI85:AP85"/>
    <mergeCell ref="AQ85:AX85"/>
    <mergeCell ref="AY85:BH85"/>
    <mergeCell ref="A94:F94"/>
    <mergeCell ref="G94:S94"/>
    <mergeCell ref="T94:X94"/>
    <mergeCell ref="Y94:AH94"/>
    <mergeCell ref="AI94:AP94"/>
    <mergeCell ref="AQ94:AX94"/>
    <mergeCell ref="AY94:BH94"/>
    <mergeCell ref="A84:F84"/>
    <mergeCell ref="G84:S84"/>
    <mergeCell ref="T84:X84"/>
    <mergeCell ref="Y84:AH84"/>
    <mergeCell ref="A85:F85"/>
    <mergeCell ref="G85:S85"/>
    <mergeCell ref="T85:X85"/>
    <mergeCell ref="Y85:AH85"/>
    <mergeCell ref="AY80:BH80"/>
    <mergeCell ref="A82:F82"/>
    <mergeCell ref="G82:S82"/>
    <mergeCell ref="T82:X82"/>
    <mergeCell ref="Y82:AH82"/>
    <mergeCell ref="AI82:AP82"/>
    <mergeCell ref="AQ82:AX82"/>
    <mergeCell ref="AY82:BH82"/>
    <mergeCell ref="A80:F80"/>
    <mergeCell ref="G80:S80"/>
    <mergeCell ref="T80:X80"/>
    <mergeCell ref="Y80:AH80"/>
    <mergeCell ref="AI80:AP80"/>
    <mergeCell ref="AQ80:AX80"/>
    <mergeCell ref="AY119:BH119"/>
    <mergeCell ref="A121:F121"/>
    <mergeCell ref="G121:S121"/>
    <mergeCell ref="T121:X121"/>
    <mergeCell ref="Y121:AH121"/>
    <mergeCell ref="AI121:AP121"/>
    <mergeCell ref="AQ121:AX121"/>
    <mergeCell ref="AY121:BH121"/>
    <mergeCell ref="A119:F119"/>
    <mergeCell ref="G119:S119"/>
    <mergeCell ref="T119:X119"/>
    <mergeCell ref="Y119:AH119"/>
    <mergeCell ref="AI119:AP119"/>
    <mergeCell ref="AQ119:AX119"/>
    <mergeCell ref="A118:F118"/>
    <mergeCell ref="G118:S118"/>
    <mergeCell ref="T118:X118"/>
    <mergeCell ref="Y118:AH118"/>
    <mergeCell ref="AI118:AP118"/>
    <mergeCell ref="AQ118:AX118"/>
    <mergeCell ref="A117:F117"/>
    <mergeCell ref="G117:S117"/>
    <mergeCell ref="T117:X117"/>
    <mergeCell ref="Y117:AH117"/>
    <mergeCell ref="AI117:AP117"/>
    <mergeCell ref="AQ117:AX117"/>
    <mergeCell ref="A116:F116"/>
    <mergeCell ref="G116:S116"/>
    <mergeCell ref="T116:X116"/>
    <mergeCell ref="Y116:AH116"/>
    <mergeCell ref="AI116:AP116"/>
    <mergeCell ref="AQ116:AX116"/>
    <mergeCell ref="A115:F115"/>
    <mergeCell ref="G115:S115"/>
    <mergeCell ref="Y115:AH115"/>
    <mergeCell ref="AI115:AP115"/>
    <mergeCell ref="AQ115:AX115"/>
    <mergeCell ref="A114:F114"/>
    <mergeCell ref="G114:S114"/>
    <mergeCell ref="T114:X114"/>
    <mergeCell ref="Y114:AH114"/>
    <mergeCell ref="AI114:AP114"/>
    <mergeCell ref="AQ114:AX114"/>
    <mergeCell ref="A96:F96"/>
    <mergeCell ref="G96:S96"/>
    <mergeCell ref="A86:F86"/>
    <mergeCell ref="G86:S86"/>
    <mergeCell ref="T86:X86"/>
    <mergeCell ref="AQ112:AX112"/>
    <mergeCell ref="Y110:AH110"/>
    <mergeCell ref="AQ110:AX110"/>
    <mergeCell ref="T108:X108"/>
    <mergeCell ref="T115:X115"/>
    <mergeCell ref="A97:F97"/>
    <mergeCell ref="G97:S97"/>
    <mergeCell ref="T97:X97"/>
    <mergeCell ref="G100:S100"/>
    <mergeCell ref="AQ83:AX83"/>
    <mergeCell ref="A112:F112"/>
    <mergeCell ref="G112:S112"/>
    <mergeCell ref="T112:X112"/>
    <mergeCell ref="Y112:AH112"/>
    <mergeCell ref="AY83:BH83"/>
    <mergeCell ref="AY114:BH114"/>
    <mergeCell ref="AI112:AP112"/>
    <mergeCell ref="AI111:AP111"/>
    <mergeCell ref="AI110:AP110"/>
    <mergeCell ref="AY86:BH86"/>
    <mergeCell ref="AI84:AP84"/>
    <mergeCell ref="AQ84:AX84"/>
    <mergeCell ref="AY84:BH84"/>
    <mergeCell ref="AY112:BH112"/>
    <mergeCell ref="AI79:AP79"/>
    <mergeCell ref="AQ79:AX79"/>
    <mergeCell ref="AI86:AP86"/>
    <mergeCell ref="AQ86:AX86"/>
    <mergeCell ref="AY81:BH81"/>
    <mergeCell ref="A83:F83"/>
    <mergeCell ref="G83:S83"/>
    <mergeCell ref="T83:X83"/>
    <mergeCell ref="Y83:AH83"/>
    <mergeCell ref="AI83:AP83"/>
    <mergeCell ref="A77:F77"/>
    <mergeCell ref="G77:S77"/>
    <mergeCell ref="A79:F79"/>
    <mergeCell ref="G79:S79"/>
    <mergeCell ref="T79:X79"/>
    <mergeCell ref="Y79:AH79"/>
    <mergeCell ref="A131:F131"/>
    <mergeCell ref="G131:S131"/>
    <mergeCell ref="AY79:BH79"/>
    <mergeCell ref="A19:K19"/>
    <mergeCell ref="L19:AB19"/>
    <mergeCell ref="A18:B18"/>
    <mergeCell ref="L18:AB18"/>
    <mergeCell ref="AC18:BL18"/>
    <mergeCell ref="AQ78:AX78"/>
    <mergeCell ref="AY78:BH78"/>
    <mergeCell ref="A173:F173"/>
    <mergeCell ref="G173:S173"/>
    <mergeCell ref="T173:X173"/>
    <mergeCell ref="Y173:AH173"/>
    <mergeCell ref="AI173:AP173"/>
    <mergeCell ref="AQ173:AX173"/>
    <mergeCell ref="AY177:BH177"/>
    <mergeCell ref="A176:F176"/>
    <mergeCell ref="A127:F127"/>
    <mergeCell ref="G127:S127"/>
    <mergeCell ref="T127:X127"/>
    <mergeCell ref="Y127:AH127"/>
    <mergeCell ref="AI127:AP127"/>
    <mergeCell ref="AQ127:AX127"/>
    <mergeCell ref="AY173:BH173"/>
    <mergeCell ref="AY130:BH130"/>
    <mergeCell ref="A177:F177"/>
    <mergeCell ref="G177:S177"/>
    <mergeCell ref="T177:X177"/>
    <mergeCell ref="Y177:AH177"/>
    <mergeCell ref="AI177:AP177"/>
    <mergeCell ref="AQ177:AX177"/>
    <mergeCell ref="G176:S176"/>
    <mergeCell ref="T176:X176"/>
    <mergeCell ref="Y176:AH176"/>
    <mergeCell ref="AI176:AP176"/>
    <mergeCell ref="AQ176:AX176"/>
    <mergeCell ref="AY174:BH174"/>
    <mergeCell ref="AY175:BH175"/>
    <mergeCell ref="AY176:BH176"/>
    <mergeCell ref="A175:F175"/>
    <mergeCell ref="G175:S175"/>
    <mergeCell ref="T175:X175"/>
    <mergeCell ref="Y175:AH175"/>
    <mergeCell ref="AI175:AP175"/>
    <mergeCell ref="AQ175:AX175"/>
    <mergeCell ref="A174:F174"/>
    <mergeCell ref="G174:S174"/>
    <mergeCell ref="T174:X174"/>
    <mergeCell ref="Y174:AH174"/>
    <mergeCell ref="AI174:AP174"/>
    <mergeCell ref="AQ174:AX174"/>
    <mergeCell ref="T131:X131"/>
    <mergeCell ref="Y131:AH131"/>
    <mergeCell ref="AI131:AP131"/>
    <mergeCell ref="AQ131:AX131"/>
    <mergeCell ref="AY129:BH129"/>
    <mergeCell ref="A128:F128"/>
    <mergeCell ref="G128:S128"/>
    <mergeCell ref="AY131:BH131"/>
    <mergeCell ref="A130:F130"/>
    <mergeCell ref="G130:S130"/>
    <mergeCell ref="T130:X130"/>
    <mergeCell ref="Y130:AH130"/>
    <mergeCell ref="AI130:AP130"/>
    <mergeCell ref="AQ130:AX130"/>
    <mergeCell ref="A129:F129"/>
    <mergeCell ref="G129:S129"/>
    <mergeCell ref="T129:X129"/>
    <mergeCell ref="Y129:AH129"/>
    <mergeCell ref="AI129:AP129"/>
    <mergeCell ref="AQ129:AX129"/>
    <mergeCell ref="Y128:AH128"/>
    <mergeCell ref="AI128:AP128"/>
    <mergeCell ref="AQ128:AX128"/>
    <mergeCell ref="AQ126:AX126"/>
    <mergeCell ref="AY126:BH126"/>
    <mergeCell ref="AY128:BH128"/>
    <mergeCell ref="AY127:BH127"/>
    <mergeCell ref="AY110:BH110"/>
    <mergeCell ref="A111:F111"/>
    <mergeCell ref="G111:S111"/>
    <mergeCell ref="T111:X111"/>
    <mergeCell ref="Y111:AH111"/>
    <mergeCell ref="AQ111:AX111"/>
    <mergeCell ref="AY111:BH111"/>
    <mergeCell ref="A110:F110"/>
    <mergeCell ref="G110:S110"/>
    <mergeCell ref="T110:X110"/>
    <mergeCell ref="AY108:BH108"/>
    <mergeCell ref="A109:F109"/>
    <mergeCell ref="G109:S109"/>
    <mergeCell ref="T109:X109"/>
    <mergeCell ref="Y109:AH109"/>
    <mergeCell ref="AI109:AP109"/>
    <mergeCell ref="AQ109:AX109"/>
    <mergeCell ref="AY109:BH109"/>
    <mergeCell ref="A108:F108"/>
    <mergeCell ref="G108:S108"/>
    <mergeCell ref="Y108:AH108"/>
    <mergeCell ref="AI108:AP108"/>
    <mergeCell ref="AQ108:AX108"/>
    <mergeCell ref="A209:V209"/>
    <mergeCell ref="W209:AM209"/>
    <mergeCell ref="AO209:BG209"/>
    <mergeCell ref="AY198:BH198"/>
    <mergeCell ref="A199:F199"/>
    <mergeCell ref="G199:S199"/>
    <mergeCell ref="T199:X199"/>
    <mergeCell ref="A210:I210"/>
    <mergeCell ref="W211:AM211"/>
    <mergeCell ref="AO211:BG211"/>
    <mergeCell ref="A205:V205"/>
    <mergeCell ref="W205:AM205"/>
    <mergeCell ref="AO205:BG205"/>
    <mergeCell ref="W206:AM206"/>
    <mergeCell ref="AO206:BG206"/>
    <mergeCell ref="A207:F207"/>
    <mergeCell ref="Y199:AH199"/>
    <mergeCell ref="AI199:AP199"/>
    <mergeCell ref="AQ199:AX199"/>
    <mergeCell ref="AY199:BH199"/>
    <mergeCell ref="A198:F198"/>
    <mergeCell ref="G198:S198"/>
    <mergeCell ref="T198:X198"/>
    <mergeCell ref="Y198:AH198"/>
    <mergeCell ref="AI198:AP198"/>
    <mergeCell ref="AQ198:AX198"/>
    <mergeCell ref="AY196:BH196"/>
    <mergeCell ref="A197:F197"/>
    <mergeCell ref="G197:S197"/>
    <mergeCell ref="T197:X197"/>
    <mergeCell ref="Y197:AH197"/>
    <mergeCell ref="AI197:AP197"/>
    <mergeCell ref="A194:F194"/>
    <mergeCell ref="G194:S194"/>
    <mergeCell ref="AQ197:AX197"/>
    <mergeCell ref="AY197:BH197"/>
    <mergeCell ref="A196:F196"/>
    <mergeCell ref="G196:S196"/>
    <mergeCell ref="T196:X196"/>
    <mergeCell ref="Y196:AH196"/>
    <mergeCell ref="AI196:AP196"/>
    <mergeCell ref="AQ196:AX196"/>
    <mergeCell ref="AI192:AP192"/>
    <mergeCell ref="AQ192:AX192"/>
    <mergeCell ref="AY194:BH194"/>
    <mergeCell ref="A195:F195"/>
    <mergeCell ref="G195:S195"/>
    <mergeCell ref="T195:X195"/>
    <mergeCell ref="Y195:AH195"/>
    <mergeCell ref="AI195:AP195"/>
    <mergeCell ref="AQ195:AX195"/>
    <mergeCell ref="AY195:BH195"/>
    <mergeCell ref="T194:X194"/>
    <mergeCell ref="Y194:AH194"/>
    <mergeCell ref="AI194:AP194"/>
    <mergeCell ref="AQ194:AX194"/>
    <mergeCell ref="AQ191:AX191"/>
    <mergeCell ref="AY191:BH191"/>
    <mergeCell ref="AY192:BH192"/>
    <mergeCell ref="T193:X193"/>
    <mergeCell ref="Y193:AH193"/>
    <mergeCell ref="AI193:AP193"/>
    <mergeCell ref="A190:F190"/>
    <mergeCell ref="G190:S190"/>
    <mergeCell ref="AQ193:AX193"/>
    <mergeCell ref="AY193:BH193"/>
    <mergeCell ref="A192:F192"/>
    <mergeCell ref="G192:S192"/>
    <mergeCell ref="T192:X192"/>
    <mergeCell ref="Y192:AH192"/>
    <mergeCell ref="A193:F193"/>
    <mergeCell ref="G193:S193"/>
    <mergeCell ref="G189:S189"/>
    <mergeCell ref="T189:X189"/>
    <mergeCell ref="Y189:AH189"/>
    <mergeCell ref="AI189:AP189"/>
    <mergeCell ref="AY190:BH190"/>
    <mergeCell ref="A191:F191"/>
    <mergeCell ref="G191:S191"/>
    <mergeCell ref="T191:X191"/>
    <mergeCell ref="Y191:AH191"/>
    <mergeCell ref="AI191:AP191"/>
    <mergeCell ref="AY188:BH188"/>
    <mergeCell ref="A188:F188"/>
    <mergeCell ref="G188:S188"/>
    <mergeCell ref="AQ189:AX189"/>
    <mergeCell ref="AY189:BH189"/>
    <mergeCell ref="T190:X190"/>
    <mergeCell ref="Y190:AH190"/>
    <mergeCell ref="AI190:AP190"/>
    <mergeCell ref="AQ190:AX190"/>
    <mergeCell ref="A189:F189"/>
    <mergeCell ref="T188:X188"/>
    <mergeCell ref="Y188:AH188"/>
    <mergeCell ref="AI188:AP188"/>
    <mergeCell ref="AQ188:AX188"/>
    <mergeCell ref="AY186:BH186"/>
    <mergeCell ref="A187:F187"/>
    <mergeCell ref="G187:S187"/>
    <mergeCell ref="T187:X187"/>
    <mergeCell ref="Y187:AH187"/>
    <mergeCell ref="AI187:AP187"/>
    <mergeCell ref="AQ187:AX187"/>
    <mergeCell ref="AY187:BH187"/>
    <mergeCell ref="A186:F186"/>
    <mergeCell ref="G186:S186"/>
    <mergeCell ref="T186:X186"/>
    <mergeCell ref="Y186:AH186"/>
    <mergeCell ref="AI186:AP186"/>
    <mergeCell ref="AQ186:AX186"/>
    <mergeCell ref="AY184:BH184"/>
    <mergeCell ref="A185:F185"/>
    <mergeCell ref="G185:S185"/>
    <mergeCell ref="T185:X185"/>
    <mergeCell ref="Y185:AH185"/>
    <mergeCell ref="AI185:AP185"/>
    <mergeCell ref="AQ185:AX185"/>
    <mergeCell ref="AY185:BH185"/>
    <mergeCell ref="A184:F184"/>
    <mergeCell ref="G184:S184"/>
    <mergeCell ref="T184:X184"/>
    <mergeCell ref="Y184:AH184"/>
    <mergeCell ref="AI184:AP184"/>
    <mergeCell ref="AQ184:AX184"/>
    <mergeCell ref="AY182:BH182"/>
    <mergeCell ref="A183:F183"/>
    <mergeCell ref="G183:S183"/>
    <mergeCell ref="T183:X183"/>
    <mergeCell ref="Y183:AH183"/>
    <mergeCell ref="AI183:AP183"/>
    <mergeCell ref="AQ183:AX183"/>
    <mergeCell ref="AY183:BH183"/>
    <mergeCell ref="A182:F182"/>
    <mergeCell ref="G182:S182"/>
    <mergeCell ref="T182:X182"/>
    <mergeCell ref="Y182:AH182"/>
    <mergeCell ref="AI182:AP182"/>
    <mergeCell ref="AQ182:AX182"/>
    <mergeCell ref="AY180:BH180"/>
    <mergeCell ref="A181:F181"/>
    <mergeCell ref="G181:S181"/>
    <mergeCell ref="T181:X181"/>
    <mergeCell ref="Y181:AH181"/>
    <mergeCell ref="AI181:AP181"/>
    <mergeCell ref="AQ181:AX181"/>
    <mergeCell ref="AY181:BH181"/>
    <mergeCell ref="A180:F180"/>
    <mergeCell ref="G180:S180"/>
    <mergeCell ref="T180:X180"/>
    <mergeCell ref="Y180:AH180"/>
    <mergeCell ref="AI180:AP180"/>
    <mergeCell ref="AQ180:AX180"/>
    <mergeCell ref="AY178:BH178"/>
    <mergeCell ref="A179:F179"/>
    <mergeCell ref="G179:S179"/>
    <mergeCell ref="T179:X179"/>
    <mergeCell ref="Y179:AH179"/>
    <mergeCell ref="AI179:AP179"/>
    <mergeCell ref="AQ179:AX179"/>
    <mergeCell ref="AY179:BH179"/>
    <mergeCell ref="A178:F178"/>
    <mergeCell ref="G178:S178"/>
    <mergeCell ref="T178:X178"/>
    <mergeCell ref="Y178:AH178"/>
    <mergeCell ref="AI178:AP178"/>
    <mergeCell ref="AQ178:AX178"/>
    <mergeCell ref="AY165:BH165"/>
    <mergeCell ref="A172:F172"/>
    <mergeCell ref="G172:S172"/>
    <mergeCell ref="T172:X172"/>
    <mergeCell ref="Y172:AH172"/>
    <mergeCell ref="AI172:AP172"/>
    <mergeCell ref="AQ172:AX172"/>
    <mergeCell ref="AY172:BH172"/>
    <mergeCell ref="A165:F165"/>
    <mergeCell ref="G165:S165"/>
    <mergeCell ref="T165:X165"/>
    <mergeCell ref="Y165:AH165"/>
    <mergeCell ref="AI165:AP165"/>
    <mergeCell ref="AQ165:AX165"/>
    <mergeCell ref="AY156:BH156"/>
    <mergeCell ref="A157:F157"/>
    <mergeCell ref="G157:S157"/>
    <mergeCell ref="T157:X157"/>
    <mergeCell ref="Y157:AH157"/>
    <mergeCell ref="AI157:AP157"/>
    <mergeCell ref="AQ157:AX157"/>
    <mergeCell ref="AY157:BH157"/>
    <mergeCell ref="A156:F156"/>
    <mergeCell ref="G156:S156"/>
    <mergeCell ref="T156:X156"/>
    <mergeCell ref="Y156:AH156"/>
    <mergeCell ref="AI156:AP156"/>
    <mergeCell ref="AQ156:AX156"/>
    <mergeCell ref="AY154:BH154"/>
    <mergeCell ref="A155:F155"/>
    <mergeCell ref="G155:S155"/>
    <mergeCell ref="T155:X155"/>
    <mergeCell ref="Y155:AH155"/>
    <mergeCell ref="AI155:AP155"/>
    <mergeCell ref="AQ155:AX155"/>
    <mergeCell ref="AY155:BH155"/>
    <mergeCell ref="A154:F154"/>
    <mergeCell ref="G154:S154"/>
    <mergeCell ref="T154:X154"/>
    <mergeCell ref="Y154:AH154"/>
    <mergeCell ref="AI154:AP154"/>
    <mergeCell ref="AQ154:AX154"/>
    <mergeCell ref="AY152:BH152"/>
    <mergeCell ref="A153:F153"/>
    <mergeCell ref="G153:S153"/>
    <mergeCell ref="T153:X153"/>
    <mergeCell ref="Y153:AH153"/>
    <mergeCell ref="AI153:AP153"/>
    <mergeCell ref="AQ153:AX153"/>
    <mergeCell ref="AY153:BH153"/>
    <mergeCell ref="A152:F152"/>
    <mergeCell ref="G152:S152"/>
    <mergeCell ref="T152:X152"/>
    <mergeCell ref="Y152:AH152"/>
    <mergeCell ref="AI152:AP152"/>
    <mergeCell ref="AQ152:AX152"/>
    <mergeCell ref="AY145:BH145"/>
    <mergeCell ref="A149:F149"/>
    <mergeCell ref="G149:S149"/>
    <mergeCell ref="T149:X149"/>
    <mergeCell ref="Y149:AH149"/>
    <mergeCell ref="AI149:AP149"/>
    <mergeCell ref="AQ149:AX149"/>
    <mergeCell ref="AY149:BH149"/>
    <mergeCell ref="A145:F145"/>
    <mergeCell ref="G145:S145"/>
    <mergeCell ref="T145:X145"/>
    <mergeCell ref="Y145:AH145"/>
    <mergeCell ref="AI145:AP145"/>
    <mergeCell ref="AQ145:AX145"/>
    <mergeCell ref="A126:F126"/>
    <mergeCell ref="G126:S126"/>
    <mergeCell ref="T126:X126"/>
    <mergeCell ref="Y126:AH126"/>
    <mergeCell ref="AI126:AP126"/>
    <mergeCell ref="T128:X128"/>
    <mergeCell ref="A113:F113"/>
    <mergeCell ref="G113:S113"/>
    <mergeCell ref="T113:X113"/>
    <mergeCell ref="Y113:AH113"/>
    <mergeCell ref="AI113:AP113"/>
    <mergeCell ref="AQ113:AX113"/>
    <mergeCell ref="A107:F107"/>
    <mergeCell ref="G107:S107"/>
    <mergeCell ref="T107:X107"/>
    <mergeCell ref="Y107:AH107"/>
    <mergeCell ref="AI107:AP107"/>
    <mergeCell ref="AQ107:AX107"/>
    <mergeCell ref="AY107:BH107"/>
    <mergeCell ref="A87:F87"/>
    <mergeCell ref="G87:S87"/>
    <mergeCell ref="T87:X87"/>
    <mergeCell ref="Y87:AH87"/>
    <mergeCell ref="AI87:AP87"/>
    <mergeCell ref="AQ87:AX87"/>
    <mergeCell ref="AQ89:AX89"/>
    <mergeCell ref="AY89:BH89"/>
    <mergeCell ref="A88:F88"/>
    <mergeCell ref="AY77:BH77"/>
    <mergeCell ref="A78:F78"/>
    <mergeCell ref="G78:S78"/>
    <mergeCell ref="T78:X78"/>
    <mergeCell ref="Y78:AH78"/>
    <mergeCell ref="AI78:AP78"/>
    <mergeCell ref="T77:X77"/>
    <mergeCell ref="Y77:AH77"/>
    <mergeCell ref="AI77:AP77"/>
    <mergeCell ref="AQ77:AX77"/>
    <mergeCell ref="AY75:BH75"/>
    <mergeCell ref="A76:F76"/>
    <mergeCell ref="G76:S76"/>
    <mergeCell ref="T76:X76"/>
    <mergeCell ref="Y76:AH76"/>
    <mergeCell ref="AI76:AP76"/>
    <mergeCell ref="AQ76:AX76"/>
    <mergeCell ref="AY76:BH76"/>
    <mergeCell ref="A75:F75"/>
    <mergeCell ref="G75:S75"/>
    <mergeCell ref="T75:X75"/>
    <mergeCell ref="Y75:AH75"/>
    <mergeCell ref="AI75:AP75"/>
    <mergeCell ref="AQ75:AX75"/>
    <mergeCell ref="AY73:BH73"/>
    <mergeCell ref="A74:F74"/>
    <mergeCell ref="G74:S74"/>
    <mergeCell ref="T74:X74"/>
    <mergeCell ref="Y74:AH74"/>
    <mergeCell ref="AI74:AP74"/>
    <mergeCell ref="AQ74:AX74"/>
    <mergeCell ref="AY74:BH74"/>
    <mergeCell ref="A73:F73"/>
    <mergeCell ref="G73:S73"/>
    <mergeCell ref="T73:X73"/>
    <mergeCell ref="Y73:AH73"/>
    <mergeCell ref="AI73:AP73"/>
    <mergeCell ref="AQ73:AX73"/>
    <mergeCell ref="AY71:BH71"/>
    <mergeCell ref="A72:F72"/>
    <mergeCell ref="G72:S72"/>
    <mergeCell ref="T72:X72"/>
    <mergeCell ref="Y72:AH72"/>
    <mergeCell ref="AI72:AP72"/>
    <mergeCell ref="AQ72:AX72"/>
    <mergeCell ref="AY72:BH72"/>
    <mergeCell ref="A71:F71"/>
    <mergeCell ref="G71:S71"/>
    <mergeCell ref="T71:X71"/>
    <mergeCell ref="Y71:AH71"/>
    <mergeCell ref="AI71:AP71"/>
    <mergeCell ref="AQ71:AX71"/>
    <mergeCell ref="AY69:BH69"/>
    <mergeCell ref="A70:F70"/>
    <mergeCell ref="G70:S70"/>
    <mergeCell ref="T70:X70"/>
    <mergeCell ref="Y70:AH70"/>
    <mergeCell ref="AI70:AP70"/>
    <mergeCell ref="AQ70:AX70"/>
    <mergeCell ref="AY70:BH70"/>
    <mergeCell ref="A69:F69"/>
    <mergeCell ref="G69:S69"/>
    <mergeCell ref="T69:X69"/>
    <mergeCell ref="Y69:AH69"/>
    <mergeCell ref="AI69:AP69"/>
    <mergeCell ref="AQ69:AX69"/>
    <mergeCell ref="AY67:BH67"/>
    <mergeCell ref="A68:F68"/>
    <mergeCell ref="G68:S68"/>
    <mergeCell ref="T68:X68"/>
    <mergeCell ref="Y68:AH68"/>
    <mergeCell ref="AI68:AP68"/>
    <mergeCell ref="AQ68:AX68"/>
    <mergeCell ref="AY68:BH68"/>
    <mergeCell ref="A67:F67"/>
    <mergeCell ref="G67:S67"/>
    <mergeCell ref="T67:X67"/>
    <mergeCell ref="Y67:AH67"/>
    <mergeCell ref="AI67:AP67"/>
    <mergeCell ref="AQ67:AX67"/>
    <mergeCell ref="AY65:BH65"/>
    <mergeCell ref="A66:F66"/>
    <mergeCell ref="G66:S66"/>
    <mergeCell ref="T66:X66"/>
    <mergeCell ref="Y66:AH66"/>
    <mergeCell ref="AI66:AP66"/>
    <mergeCell ref="AQ66:AX66"/>
    <mergeCell ref="AY66:BH66"/>
    <mergeCell ref="A65:F65"/>
    <mergeCell ref="G65:S65"/>
    <mergeCell ref="T65:X65"/>
    <mergeCell ref="Y65:AH65"/>
    <mergeCell ref="AI65:AP65"/>
    <mergeCell ref="AQ65:AX65"/>
    <mergeCell ref="AY63:BH63"/>
    <mergeCell ref="A64:F64"/>
    <mergeCell ref="G64:S64"/>
    <mergeCell ref="T64:X64"/>
    <mergeCell ref="Y64:AH64"/>
    <mergeCell ref="AI64:AP64"/>
    <mergeCell ref="AQ64:AX64"/>
    <mergeCell ref="AY64:BH64"/>
    <mergeCell ref="A63:F63"/>
    <mergeCell ref="G63:S63"/>
    <mergeCell ref="T63:X63"/>
    <mergeCell ref="Y63:AH63"/>
    <mergeCell ref="AI63:AP63"/>
    <mergeCell ref="AQ63:AX63"/>
    <mergeCell ref="A59:AB59"/>
    <mergeCell ref="AC59:AJ59"/>
    <mergeCell ref="AK59:AR59"/>
    <mergeCell ref="AS59:AZ59"/>
    <mergeCell ref="A61:BL61"/>
    <mergeCell ref="A62:BL62"/>
    <mergeCell ref="AS56:AZ56"/>
    <mergeCell ref="A57:C57"/>
    <mergeCell ref="D57:AB57"/>
    <mergeCell ref="AC57:AJ57"/>
    <mergeCell ref="AK57:AR57"/>
    <mergeCell ref="AS57:AZ57"/>
    <mergeCell ref="A53:C54"/>
    <mergeCell ref="D53:AB54"/>
    <mergeCell ref="AC53:AJ54"/>
    <mergeCell ref="AK53:AR54"/>
    <mergeCell ref="AS53:AZ54"/>
    <mergeCell ref="A55:C55"/>
    <mergeCell ref="D55:AB55"/>
    <mergeCell ref="AC55:AJ55"/>
    <mergeCell ref="AK55:AR55"/>
    <mergeCell ref="AS55:AZ55"/>
    <mergeCell ref="A48:AB48"/>
    <mergeCell ref="AC48:AJ48"/>
    <mergeCell ref="AK48:AR48"/>
    <mergeCell ref="AS48:AZ48"/>
    <mergeCell ref="A50:BL50"/>
    <mergeCell ref="A51:AZ51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A38:AZ38"/>
    <mergeCell ref="A40:C41"/>
    <mergeCell ref="D40:AB41"/>
    <mergeCell ref="AC40:AJ41"/>
    <mergeCell ref="AK40:AR41"/>
    <mergeCell ref="AS40:AZ41"/>
    <mergeCell ref="A31:BL31"/>
    <mergeCell ref="A33:C34"/>
    <mergeCell ref="D33:AA34"/>
    <mergeCell ref="A35:C35"/>
    <mergeCell ref="D35:AA35"/>
    <mergeCell ref="A37:BL37"/>
    <mergeCell ref="A25:C26"/>
    <mergeCell ref="D25:AA26"/>
    <mergeCell ref="A27:C27"/>
    <mergeCell ref="D27:AA27"/>
    <mergeCell ref="A29:K29"/>
    <mergeCell ref="L29:BL29"/>
    <mergeCell ref="AN20:AQ20"/>
    <mergeCell ref="AR20:BC20"/>
    <mergeCell ref="BD20:BG20"/>
    <mergeCell ref="A21:BL21"/>
    <mergeCell ref="A22:BL22"/>
    <mergeCell ref="B23:AK23"/>
    <mergeCell ref="BH20:BL20"/>
    <mergeCell ref="A20:T20"/>
    <mergeCell ref="U20:X20"/>
    <mergeCell ref="Y20:AM20"/>
    <mergeCell ref="A81:F81"/>
    <mergeCell ref="G81:S81"/>
    <mergeCell ref="T81:X81"/>
    <mergeCell ref="Y81:AH81"/>
    <mergeCell ref="AI81:AP81"/>
    <mergeCell ref="AQ81:AX81"/>
    <mergeCell ref="A8:BL8"/>
    <mergeCell ref="A9:BL9"/>
    <mergeCell ref="A10:B10"/>
    <mergeCell ref="BB1:BL1"/>
    <mergeCell ref="AO2:BL2"/>
    <mergeCell ref="AO3:BL3"/>
    <mergeCell ref="AO4:BF4"/>
    <mergeCell ref="AO5:BF5"/>
    <mergeCell ref="AO6:BF6"/>
    <mergeCell ref="BD10:BL10"/>
    <mergeCell ref="G88:S88"/>
    <mergeCell ref="T88:X88"/>
    <mergeCell ref="Y88:AH88"/>
    <mergeCell ref="AI88:AP88"/>
    <mergeCell ref="AQ88:AX88"/>
    <mergeCell ref="T90:X90"/>
    <mergeCell ref="Y90:AH90"/>
    <mergeCell ref="AI90:AP90"/>
    <mergeCell ref="AQ90:AX90"/>
    <mergeCell ref="A89:F89"/>
    <mergeCell ref="G89:S89"/>
    <mergeCell ref="T89:X89"/>
    <mergeCell ref="Y89:AH89"/>
    <mergeCell ref="AI89:AP89"/>
    <mergeCell ref="AY90:BH90"/>
    <mergeCell ref="A90:F90"/>
    <mergeCell ref="G90:S90"/>
    <mergeCell ref="A91:F91"/>
    <mergeCell ref="G91:S91"/>
    <mergeCell ref="T91:X91"/>
    <mergeCell ref="Y91:AH91"/>
    <mergeCell ref="AI91:AP91"/>
    <mergeCell ref="AQ91:AX91"/>
    <mergeCell ref="AY93:BH93"/>
    <mergeCell ref="A92:F92"/>
    <mergeCell ref="G92:S92"/>
    <mergeCell ref="T92:X92"/>
    <mergeCell ref="Y92:AH92"/>
    <mergeCell ref="AI92:AP92"/>
    <mergeCell ref="AQ92:AX92"/>
    <mergeCell ref="T166:X166"/>
    <mergeCell ref="Y166:AH166"/>
    <mergeCell ref="AI166:AP166"/>
    <mergeCell ref="AQ166:AX166"/>
    <mergeCell ref="AY92:BH92"/>
    <mergeCell ref="A93:F93"/>
    <mergeCell ref="G93:S93"/>
    <mergeCell ref="T93:X93"/>
    <mergeCell ref="Y93:AH93"/>
    <mergeCell ref="AI93:AP93"/>
    <mergeCell ref="AY166:BH166"/>
    <mergeCell ref="A167:F167"/>
    <mergeCell ref="G167:S167"/>
    <mergeCell ref="T167:X167"/>
    <mergeCell ref="Y167:AH167"/>
    <mergeCell ref="AI167:AP167"/>
    <mergeCell ref="AQ167:AX167"/>
    <mergeCell ref="AY167:BH167"/>
    <mergeCell ref="A166:F166"/>
    <mergeCell ref="G166:S166"/>
    <mergeCell ref="AQ169:AX169"/>
    <mergeCell ref="AY169:BH169"/>
    <mergeCell ref="A168:F168"/>
    <mergeCell ref="G168:S168"/>
    <mergeCell ref="T168:X168"/>
    <mergeCell ref="Y168:AH168"/>
    <mergeCell ref="AI168:AP168"/>
    <mergeCell ref="AQ168:AX168"/>
    <mergeCell ref="T170:X170"/>
    <mergeCell ref="Y170:AH170"/>
    <mergeCell ref="AI170:AP170"/>
    <mergeCell ref="AQ170:AX170"/>
    <mergeCell ref="AY168:BH168"/>
    <mergeCell ref="A169:F169"/>
    <mergeCell ref="G169:S169"/>
    <mergeCell ref="T169:X169"/>
    <mergeCell ref="Y169:AH169"/>
    <mergeCell ref="AI169:AP169"/>
    <mergeCell ref="AY170:BH170"/>
    <mergeCell ref="A171:F171"/>
    <mergeCell ref="G171:S171"/>
    <mergeCell ref="T171:X171"/>
    <mergeCell ref="Y171:AH171"/>
    <mergeCell ref="AI171:AP171"/>
    <mergeCell ref="AQ171:AX171"/>
    <mergeCell ref="AY171:BH171"/>
    <mergeCell ref="A170:F170"/>
    <mergeCell ref="G170:S170"/>
    <mergeCell ref="C12:K12"/>
    <mergeCell ref="L12:BC12"/>
    <mergeCell ref="BD12:BL12"/>
    <mergeCell ref="A13:K13"/>
    <mergeCell ref="L13:BC13"/>
    <mergeCell ref="BD13:BL13"/>
    <mergeCell ref="A12:B12"/>
    <mergeCell ref="U15:AC15"/>
    <mergeCell ref="AD14:BC14"/>
    <mergeCell ref="AD15:BC15"/>
    <mergeCell ref="A14:B14"/>
    <mergeCell ref="C14:K14"/>
    <mergeCell ref="BD14:BL14"/>
    <mergeCell ref="A15:K15"/>
    <mergeCell ref="BD15:BL15"/>
    <mergeCell ref="L14:T14"/>
    <mergeCell ref="L15:T15"/>
  </mergeCells>
  <printOptions/>
  <pageMargins left="0.31496062992125984" right="0.31496062992125984" top="0.7480314960629921" bottom="0.35433070866141736" header="0.31496062992125984" footer="0.31496062992125984"/>
  <pageSetup fitToHeight="13" horizontalDpi="600" verticalDpi="600" orientation="landscape" paperSize="9" scale="77" r:id="rId1"/>
  <rowBreaks count="3" manualBreakCount="3">
    <brk id="60" max="255" man="1"/>
    <brk id="87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 Smirnov</cp:lastModifiedBy>
  <cp:lastPrinted>2020-02-13T06:49:39Z</cp:lastPrinted>
  <dcterms:created xsi:type="dcterms:W3CDTF">2016-08-15T09:54:21Z</dcterms:created>
  <dcterms:modified xsi:type="dcterms:W3CDTF">2020-03-02T17:00:40Z</dcterms:modified>
  <cp:category/>
  <cp:version/>
  <cp:contentType/>
  <cp:contentStatus/>
</cp:coreProperties>
</file>